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риложение 1" sheetId="1" state="visible" r:id="rId1"/>
  </sheets>
  <definedNames>
    <definedName name="_xlnm._FilterDatabase" localSheetId="0" hidden="1">'приложение 1'!$A$14:$AH$1710</definedName>
    <definedName name="Print_Titles" localSheetId="0" hidden="0">'приложение 1'!$13:$14</definedName>
    <definedName name="_xlnm.Print_Area" localSheetId="0" hidden="0">'приложение 1'!$A$1:$AD$1710</definedName>
    <definedName name="_xlnm._FilterDatabase" localSheetId="0" hidden="1">'приложение 1'!$A$14:$AH$1710</definedName>
  </definedNames>
  <calcPr/>
</workbook>
</file>

<file path=xl/sharedStrings.xml><?xml version="1.0" encoding="utf-8"?>
<sst xmlns="http://schemas.openxmlformats.org/spreadsheetml/2006/main" count="1108" uniqueCount="1108">
  <si>
    <t xml:space="preserve">ПРИЛОЖЕНИЕ 1</t>
  </si>
  <si>
    <t xml:space="preserve">к решению</t>
  </si>
  <si>
    <t xml:space="preserve">Пермской городской Думы</t>
  </si>
  <si>
    <t xml:space="preserve">от 16.12.2025 № 234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</si>
  <si>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разделам, подразделам классификации расходов бюджетов на 2026 год и на плановый период 2027 и 2028 годов</t>
  </si>
  <si>
    <t xml:space="preserve">тыс. руб.</t>
  </si>
  <si>
    <t xml:space="preserve">Целевая статья</t>
  </si>
  <si>
    <t xml:space="preserve">Вид расходов</t>
  </si>
  <si>
    <t>Раздел</t>
  </si>
  <si>
    <t>Подраздел</t>
  </si>
  <si>
    <t xml:space="preserve">Наименование расходов</t>
  </si>
  <si>
    <t xml:space="preserve">2026 год</t>
  </si>
  <si>
    <t xml:space="preserve">2027 год</t>
  </si>
  <si>
    <t xml:space="preserve">2028 год</t>
  </si>
  <si>
    <t xml:space="preserve">Поправки ко 2 чтению</t>
  </si>
  <si>
    <t xml:space="preserve">Изменения февраль</t>
  </si>
  <si>
    <t xml:space="preserve">Решение комитета 19.02.</t>
  </si>
  <si>
    <t xml:space="preserve">Изменения май</t>
  </si>
  <si>
    <t>формулы</t>
  </si>
  <si>
    <t>№п-ки</t>
  </si>
  <si>
    <t>рлпрл</t>
  </si>
  <si>
    <t>0100000000</t>
  </si>
  <si>
    <t xml:space="preserve">Муниципальная программа "Общественное согласие"</t>
  </si>
  <si>
    <t>0130000000</t>
  </si>
  <si>
    <t xml:space="preserve">Муниципальные проекты</t>
  </si>
  <si>
    <t>0130100000</t>
  </si>
  <si>
    <t xml:space="preserve">Муниципальный проект "Строительство зданий для размещения общественных центров"</t>
  </si>
  <si>
    <t>0130141720</t>
  </si>
  <si>
    <t xml:space="preserve">Строительство нежилого здания под размещение общественного центра по адресу: г. Пермь, Свердловский район, ул. Бродовское кольцо (микрорайон Новобродовский)</t>
  </si>
  <si>
    <t>400</t>
  </si>
  <si>
    <t xml:space="preserve">Капитальные вложения в объекты государственной (муниципальной) собственности</t>
  </si>
  <si>
    <t>01</t>
  </si>
  <si>
    <t>13</t>
  </si>
  <si>
    <t xml:space="preserve">Другие общегосударственные вопросы</t>
  </si>
  <si>
    <t>0130141730</t>
  </si>
  <si>
    <t xml:space="preserve">Строительство нежилого здания под размещение общественного центра по адресу: г. Пермь, Ленинский район, ул. Борцов Революции, 153а</t>
  </si>
  <si>
    <t>0130141740</t>
  </si>
  <si>
    <t xml:space="preserve">Строительство нежилого здания под размещение общественного центра по адресу: г. Пермь, Свердловский район, ул. Промысловая (пос. Голый Мыс)</t>
  </si>
  <si>
    <t>0130141750</t>
  </si>
  <si>
    <t xml:space="preserve">Строительство нежилого здания под размещение общественного центра по адресу: г. Пермь, Орджоникидзевский район, ул. Кубанская (микрорайон Январский)</t>
  </si>
  <si>
    <t>0130200000</t>
  </si>
  <si>
    <t xml:space="preserve">Муниципальный проект "Поддержка СО НКО в реализации социальных проектов и проектов инициативного бюджетирования"</t>
  </si>
  <si>
    <t>0130223100</t>
  </si>
  <si>
    <t xml:space="preserve">Проведение мероприятий в рамках реализации проектов инициативного бюджетирования в городе Перми</t>
  </si>
  <si>
    <t>800</t>
  </si>
  <si>
    <t xml:space="preserve">Иные бюджетные ассигнования</t>
  </si>
  <si>
    <t>0130223180</t>
  </si>
  <si>
    <t xml:space="preserve">Проведение мероприятий в рамках реализации инициативных проектов на территории города Перми</t>
  </si>
  <si>
    <t>200</t>
  </si>
  <si>
    <t xml:space="preserve">Закупка товаров, работ и услуг для обеспечения государственных (муниципальных) нужд</t>
  </si>
  <si>
    <t>05</t>
  </si>
  <si>
    <t>03</t>
  </si>
  <si>
    <t>Благоустройство</t>
  </si>
  <si>
    <t>0130271250</t>
  </si>
  <si>
    <t xml:space="preserve">Гранты в форме субсидий некоммерческим организациям на реализацию ежегодного городского конкурса социально значимых проектов, конкурса локальных инициатив</t>
  </si>
  <si>
    <t>600</t>
  </si>
  <si>
    <t xml:space="preserve">Предоставление субсидий бюджетным, автономным учреждениям и иным некоммерческим организациям</t>
  </si>
  <si>
    <t>0140000000</t>
  </si>
  <si>
    <t xml:space="preserve">Комплексы процессных мероприятий</t>
  </si>
  <si>
    <t>0140100000</t>
  </si>
  <si>
    <t xml:space="preserve">Комплекс процессных мероприятий "Формирование благоприятных условий для поддержки социально ориентированных некоммерческих организаций, укрепление межнационального и межконфессионального согласия в г. Перми"</t>
  </si>
  <si>
    <t>0140121310</t>
  </si>
  <si>
    <t xml:space="preserve">Содержание имущества и обеспечение деятельности общественных центров</t>
  </si>
  <si>
    <t>0140122220</t>
  </si>
  <si>
    <t xml:space="preserve">Мероприятия в сфере укрепления межнационального и межконфессионального согласия в городе Перми</t>
  </si>
  <si>
    <t>07</t>
  </si>
  <si>
    <t xml:space="preserve">Молодежная политика</t>
  </si>
  <si>
    <t>09</t>
  </si>
  <si>
    <t xml:space="preserve">Другие вопросы в области образования</t>
  </si>
  <si>
    <t>08</t>
  </si>
  <si>
    <t>Культура</t>
  </si>
  <si>
    <t>0140171130</t>
  </si>
  <si>
    <t xml:space="preserve">Субсидии на осуществление деятельности территориальных общественных самоуправлений</t>
  </si>
  <si>
    <t>0140171140</t>
  </si>
  <si>
    <t xml:space="preserve">Субсидии Пермской городской общественной организации ветеранов (пенсионеров) войны, труда, Вооруженных Сил и правоохранительных органов</t>
  </si>
  <si>
    <t>0140171141</t>
  </si>
  <si>
    <t xml:space="preserve">Субсидии Общественной организации ветеранов (пенсионеров) войны, труда, Вооруженных сил и правоохранительных органов Ленинского района г. Перми</t>
  </si>
  <si>
    <t>0140171142</t>
  </si>
  <si>
    <t xml:space="preserve">Субсидии Общественной организации ветеранов (пенсионеров) войны, труда, Вооруженных сил и правоохранительных органов Свердловского района г. Перми</t>
  </si>
  <si>
    <t>0140171143</t>
  </si>
  <si>
    <t xml:space="preserve">Субсидии Общественной организации ветеранов (пенсионеров) войны, труда, Вооруженных сил и правоохранительных органов Мотовилихинского района г. Перми</t>
  </si>
  <si>
    <t>0140171144</t>
  </si>
  <si>
    <t xml:space="preserve">Субсидии Общественной организации ветеранов (пенсионеров) войны, труда, Вооруженных сил и правоохранительных органов Дзержинского района г. Перми</t>
  </si>
  <si>
    <t>0140171145</t>
  </si>
  <si>
    <t xml:space="preserve">Субсидии Общественной организации ветеранов (пенсионеров) войны, труда, Вооруженных сил и правоохранительных органов Индустриального района г. Перми</t>
  </si>
  <si>
    <t>0140171146</t>
  </si>
  <si>
    <t xml:space="preserve">Субсидии Общественной организации ветеранов (пенсионеров) войны, труда, вооруженных сил и правоохранительных органов Кировского района г. Перми</t>
  </si>
  <si>
    <t>0140171147</t>
  </si>
  <si>
    <t xml:space="preserve">Субсидии Общественной организации ветеранов (пенсионеров) войны, труда, Вооруженных сил и правоохранительных органов Орджоникидзевского района г. Перми</t>
  </si>
  <si>
    <t>0140171148</t>
  </si>
  <si>
    <t xml:space="preserve">Субсидии Общественной организации ветеранов (пенсионеров) войны, труда, вооруженных сил и правоохранительных органов п. Новые Ляды г. Перми</t>
  </si>
  <si>
    <t>0140171300</t>
  </si>
  <si>
    <t xml:space="preserve">Субсидии некоммерческим организациям, общественным объединениям (за исключением политических партий) на реализацию мероприятий в сфере общественных отношений</t>
  </si>
  <si>
    <t>0200000000</t>
  </si>
  <si>
    <t xml:space="preserve">Муниципальная программа "Безопасный город"</t>
  </si>
  <si>
    <t>0230000000</t>
  </si>
  <si>
    <t>0230100000</t>
  </si>
  <si>
    <t xml:space="preserve">Муниципальный проект "Строительство пожарных водоемов и резервуаров"</t>
  </si>
  <si>
    <t>0230141650</t>
  </si>
  <si>
    <t xml:space="preserve">Строительство пожарного резервуара в микрорайоне Новобродовский Свердловского района города Перми</t>
  </si>
  <si>
    <t>10</t>
  </si>
  <si>
    <t xml:space="preserve">Защита населения и территории от чрезвычайных ситуаций природного и техногенного характера, пожарная безопасность</t>
  </si>
  <si>
    <t>0230141890</t>
  </si>
  <si>
    <t xml:space="preserve">Строительство пожарного резервуара в микрорайоне Пихтовая стрелка Мотовилихинского района города Перми</t>
  </si>
  <si>
    <t>0230141900</t>
  </si>
  <si>
    <t xml:space="preserve">Строительство пожарного резервуара в микрорайоне Акуловский по ул. Красноборская Дзержинского района города Перми</t>
  </si>
  <si>
    <t>0230141920</t>
  </si>
  <si>
    <t xml:space="preserve">Строительство пожарного резервуара в микрорайоне Верхняя Васильевка Орджоникидзевского района города Перми</t>
  </si>
  <si>
    <t>0230141930</t>
  </si>
  <si>
    <t xml:space="preserve">Строительство пожарного резервуара в микрорайоне Верхнемуллинский по ул. 2-я Открытая Индустриального района города Перми</t>
  </si>
  <si>
    <t>0230141940</t>
  </si>
  <si>
    <t xml:space="preserve">Строительство пожарного резервуара в микрорайоне Свободный Орджоникидзевского района города Перми</t>
  </si>
  <si>
    <t>0230141960</t>
  </si>
  <si>
    <t xml:space="preserve">Строительство пожарного резервуара в микрорайоне Нижняя Васильевка Орджоникидзевского района города Перми</t>
  </si>
  <si>
    <t>0230142080</t>
  </si>
  <si>
    <t xml:space="preserve">Строительство пожарного резервуара по ул. Островского поселка Новые Ляды города Перми</t>
  </si>
  <si>
    <t>0230142090</t>
  </si>
  <si>
    <t xml:space="preserve">Строительство пожарного резервуара по ул. Мореходной Кировского района города Перми</t>
  </si>
  <si>
    <t>0230142120</t>
  </si>
  <si>
    <t xml:space="preserve">Строительство пожарного резервуара в микрорайоне Средняя Курья по ул. Торфяной Ленинского района города Перми</t>
  </si>
  <si>
    <t>0230142170</t>
  </si>
  <si>
    <t xml:space="preserve">Строительство пожарного резервуара в микрорайоне Новые Водники (частный сектор) Кировского района города Перми</t>
  </si>
  <si>
    <t>0230142180</t>
  </si>
  <si>
    <t xml:space="preserve">Строительство пожарного резервуара в поселке Соболи Свердловского района города Перми</t>
  </si>
  <si>
    <t>0230142190</t>
  </si>
  <si>
    <t xml:space="preserve">Строительство пожарного резервуара в микрорайоне Заостровка (Мулянка) Дзержинского района города Перми</t>
  </si>
  <si>
    <t>0230142200</t>
  </si>
  <si>
    <t xml:space="preserve">Строительство пожарного резервуара в поселке Голый Мыс Свердловского района города Перми</t>
  </si>
  <si>
    <t>0230142210</t>
  </si>
  <si>
    <t xml:space="preserve">Строительство пожарного резервуара в микрорайоне Крым (частный сектор) Кировского района города Перми</t>
  </si>
  <si>
    <t>0230142220</t>
  </si>
  <si>
    <t xml:space="preserve">Строительство пожарного резервуара в поселке Ширяиха Орджоникидзевского района города Перми</t>
  </si>
  <si>
    <t>0230142230</t>
  </si>
  <si>
    <t xml:space="preserve">Строительство пожарного резервуара в микрорайоне Язовая Мотовилихинского района города Перми</t>
  </si>
  <si>
    <t>0230143170</t>
  </si>
  <si>
    <t xml:space="preserve">Строительство пожарного резервуара в микрорайоне Бахаревка на пересечении ул. 1-й Бахаревской и ул. Пристанционной Свердловского района города Перми</t>
  </si>
  <si>
    <t>0230143610</t>
  </si>
  <si>
    <t xml:space="preserve">Строительство пожарного резервуара в микрорайоне Липовая Гора по ул. 4-й Липогорской Свердловского района города Перми</t>
  </si>
  <si>
    <t>0230143620</t>
  </si>
  <si>
    <t xml:space="preserve">Строительство пожарного резервуара в микрорайоне Вышка-2 по ул. Омской Мотовилихинского района города Перми</t>
  </si>
  <si>
    <t>0230143630</t>
  </si>
  <si>
    <t xml:space="preserve">Строительство пожарного резервуара в микрорайоне Химики Орджоникидзевского района города Перми</t>
  </si>
  <si>
    <t>0230200000</t>
  </si>
  <si>
    <t xml:space="preserve">Муниципальный проект "Строительство (реконструкция) объектов в сфере общественной безопасности"</t>
  </si>
  <si>
    <t>0230241030</t>
  </si>
  <si>
    <t xml:space="preserve">Строительство противооползневого сооружения в районе жилых домов по ул. КИМ, 5, 7, ул. Ивановской, 19 и ул. Чехова, 2, 4, 6, 8, 10</t>
  </si>
  <si>
    <t>0240000000</t>
  </si>
  <si>
    <t>0240100000</t>
  </si>
  <si>
    <t xml:space="preserve">Комплекс процессных мероприятий "Организация и осуществление мероприятий по защите населения и территории городского округа от чрезвычайных ситуаций природного и техногенного характера, пожарной безопасности, обеспечению безопасности людей на водных объектах"</t>
  </si>
  <si>
    <t>0240100590</t>
  </si>
  <si>
    <t xml:space="preserve">Обеспечение деятельности (оказание услуг, выполнение работ) муниципальных учреждений (организаций)</t>
  </si>
  <si>
    <t>100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</si>
  <si>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</si>
  <si>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Гражданская оборона</t>
  </si>
  <si>
    <t>0240120000</t>
  </si>
  <si>
    <t xml:space="preserve">Приведение в нормативное состояние имущественного комплекса, расположенного по адресу: г. Пермь, ул. Профессора Дедюкина, д. 14; д. 14, стр. 1; д. 14, стр. 2</t>
  </si>
  <si>
    <t>0240121000</t>
  </si>
  <si>
    <t xml:space="preserve">Мероприятия, направленные на обеспечение безопасности людей на водных объектах, охраны их жизни и здоровья</t>
  </si>
  <si>
    <t>0240121100</t>
  </si>
  <si>
    <t xml:space="preserve">Мероприятия по гражданской обороне, защите населения и территории города Перми от чрезвычайных ситуаций природного и техногенного характера</t>
  </si>
  <si>
    <t>0240121110</t>
  </si>
  <si>
    <t xml:space="preserve">Мероприятия, направленные на обеспечение первичных мер пожарной безопасности в границах города Перми</t>
  </si>
  <si>
    <t>0240121280</t>
  </si>
  <si>
    <t xml:space="preserve">Создание и содержание в целях гражданской обороны запасов материально-технических, продовольственных и иных средств</t>
  </si>
  <si>
    <t>0240172290</t>
  </si>
  <si>
    <t xml:space="preserve">Субсидии общественным объединениям пожарной охраны на материальное стимулирование деятельности добровольных пожарных, действующих на территории города Перми</t>
  </si>
  <si>
    <t>0240200000</t>
  </si>
  <si>
    <t xml:space="preserve">Комплекс процессных мероприятий "Организация и осуществление мероприятий по профилактике правонарушений на территории города Перми"</t>
  </si>
  <si>
    <t>0240221090</t>
  </si>
  <si>
    <t xml:space="preserve">Мероприятия, направленные на первичную профилактику потребления психоактивных веществ</t>
  </si>
  <si>
    <t>0240223550</t>
  </si>
  <si>
    <t xml:space="preserve">Профилактика правонарушений на территории города Перми</t>
  </si>
  <si>
    <t>14</t>
  </si>
  <si>
    <t xml:space="preserve">Другие вопросы в области национальной безопасности и правоохранительной деятельности</t>
  </si>
  <si>
    <t>02402SП020</t>
  </si>
  <si>
    <t xml:space="preserve">Выплата материального стимулирования народным дружинникам за участие в охране общественного порядка</t>
  </si>
  <si>
    <t>0240300000</t>
  </si>
  <si>
    <t xml:space="preserve">Комплекс процессных мероприятий "Обеспечение деятельности департамента общественной безопасности администрации города Перми"</t>
  </si>
  <si>
    <t>0240300110</t>
  </si>
  <si>
    <t xml:space="preserve">Содержание муниципальных органов города Перми</t>
  </si>
  <si>
    <t>0300000000</t>
  </si>
  <si>
    <t xml:space="preserve">Муниципальная программа "Культура и молодежная политика города Перми"</t>
  </si>
  <si>
    <t>0340000000</t>
  </si>
  <si>
    <t>0340100000</t>
  </si>
  <si>
    <t xml:space="preserve">Комплекс процессных мероприятий "Городские культурно-зрелищные мероприятия"</t>
  </si>
  <si>
    <t>0340100590</t>
  </si>
  <si>
    <t>0340121980</t>
  </si>
  <si>
    <t xml:space="preserve">Культурно-зрелищные мероприятия на территории города Перми</t>
  </si>
  <si>
    <t>300</t>
  </si>
  <si>
    <t xml:space="preserve">Социальное обеспечение и иные выплаты населению</t>
  </si>
  <si>
    <t>034012К030</t>
  </si>
  <si>
    <t xml:space="preserve">Организация и проведение мероприятий в сфере культуры на территории Пермского края</t>
  </si>
  <si>
    <t>03401SК030</t>
  </si>
  <si>
    <t>0340200000</t>
  </si>
  <si>
    <t xml:space="preserve">Комплекс процессных мероприятий "Создание условий для осуществления гражданами прав в сфере культуры"</t>
  </si>
  <si>
    <t>0340200590</t>
  </si>
  <si>
    <t>0340200870</t>
  </si>
  <si>
    <t xml:space="preserve">Создание концертных и театральных постановок, организация и обеспечение участия в творческих проектах</t>
  </si>
  <si>
    <t>0340223620</t>
  </si>
  <si>
    <t xml:space="preserve">Оказание услуг библиотечного обслуживания</t>
  </si>
  <si>
    <t>0340223830</t>
  </si>
  <si>
    <t xml:space="preserve">Оказание услуг по изучению, сохранению, использованию и популяризации объектов культурного наследия, объектов монументального искусства</t>
  </si>
  <si>
    <t>0340300000</t>
  </si>
  <si>
    <t xml:space="preserve">Комплекс процессных мероприятий "Обеспечение качественно нового уровня развития инфраструктуры"</t>
  </si>
  <si>
    <t>0340300750</t>
  </si>
  <si>
    <t xml:space="preserve">Сохранение историко-культурного наследия</t>
  </si>
  <si>
    <t>0340301070</t>
  </si>
  <si>
    <t xml:space="preserve">Обязательные платежи за пользование имуществом</t>
  </si>
  <si>
    <t xml:space="preserve">Дополнительное образование детей</t>
  </si>
  <si>
    <t>0340323560</t>
  </si>
  <si>
    <t xml:space="preserve">Приведение в нормативное состояние и улучшение материально-технического обеспечения</t>
  </si>
  <si>
    <t>0340400000</t>
  </si>
  <si>
    <t xml:space="preserve">Комплекс процессных мероприятий "Одаренные дети города Перми"</t>
  </si>
  <si>
    <t>0340400590</t>
  </si>
  <si>
    <t>0340400680</t>
  </si>
  <si>
    <t xml:space="preserve">Мероприятия в сфере дополнительного образования детей в области искусств</t>
  </si>
  <si>
    <t>0340401060</t>
  </si>
  <si>
    <t xml:space="preserve">Повышение фонда оплаты труда</t>
  </si>
  <si>
    <t>0340482020</t>
  </si>
  <si>
    <t xml:space="preserve">Предоставление мер социальной поддержки руководителям и педагогическим работникам муниципальных образовательных учреждений города Перми</t>
  </si>
  <si>
    <t xml:space="preserve">Социальное обеспечение населения</t>
  </si>
  <si>
    <t>0340482030</t>
  </si>
  <si>
    <t xml:space="preserve">Выплата стипендий одаренным детям, обучающимся в образовательных учреждениях дополнительного образования детей в сфере культуры города Перми</t>
  </si>
  <si>
    <t>0340500000</t>
  </si>
  <si>
    <t xml:space="preserve">Комплекс процессных мероприятий "Создание условий для эффективной самореализации молодежи города Перми"</t>
  </si>
  <si>
    <t>0340500590</t>
  </si>
  <si>
    <t>0340500740</t>
  </si>
  <si>
    <t xml:space="preserve">Организация занятости молодежи</t>
  </si>
  <si>
    <t>0340501060</t>
  </si>
  <si>
    <t>0340523140</t>
  </si>
  <si>
    <t xml:space="preserve">Поддержка инициативной и талантливой молодежи</t>
  </si>
  <si>
    <t>0340570040</t>
  </si>
  <si>
    <t xml:space="preserve">Субсидии некоммерческим организациям, не являющимся государственными (муниципальными) учреждениями, выполняющим муниципальные работы в сфере молодежной политики</t>
  </si>
  <si>
    <t>0340570070</t>
  </si>
  <si>
    <t xml:space="preserve">Субсидии некоммерческим организациям, не являющимся государственными (муниципальными) учреждениями, выполняющим работы по организации занятости молодежи</t>
  </si>
  <si>
    <t>0340600000</t>
  </si>
  <si>
    <t xml:space="preserve">Комплекс процессных мероприятий "Обеспечение деятельности департамента культуры и молодежной политики администрации города Перми"</t>
  </si>
  <si>
    <t>0340600110</t>
  </si>
  <si>
    <t>04</t>
  </si>
  <si>
    <t xml:space="preserve">Другие вопросы в области культуры, кинематографии</t>
  </si>
  <si>
    <t>0340600590</t>
  </si>
  <si>
    <t>0400000000</t>
  </si>
  <si>
    <t xml:space="preserve">Муниципальная программа "Управление муниципальным имуществом города Перми"</t>
  </si>
  <si>
    <t>0440000000</t>
  </si>
  <si>
    <t>0440100000</t>
  </si>
  <si>
    <t xml:space="preserve">Комплекс процессных мероприятий "Осуществление полномочий собственника муниципального имущества города Перми в порядке, предусмотренном действующим законодательством"</t>
  </si>
  <si>
    <t>0440121540</t>
  </si>
  <si>
    <t xml:space="preserve">Мероприятия в сфере имущественных отношений</t>
  </si>
  <si>
    <t>0440121590</t>
  </si>
  <si>
    <t xml:space="preserve">Содержание и обслуживание нежилого муниципального фонда</t>
  </si>
  <si>
    <t>0440122150</t>
  </si>
  <si>
    <t xml:space="preserve">Приведение в нормативное состояние объектов нежилого муниципального фонда</t>
  </si>
  <si>
    <t>0440200000</t>
  </si>
  <si>
    <t xml:space="preserve">Комплекс процессных мероприятий "Обеспечение деятельности департамента имущественных отношений администрации города Перми и подведомственного ему учреждения"</t>
  </si>
  <si>
    <t>0440200110</t>
  </si>
  <si>
    <t>0440200590</t>
  </si>
  <si>
    <t>0500000000</t>
  </si>
  <si>
    <t xml:space="preserve">Муниципальная программа "Развитие физической культуры и спорта города Перми"</t>
  </si>
  <si>
    <t>0520000000</t>
  </si>
  <si>
    <t xml:space="preserve">Муниципальные проекты в рамках региональных проектов</t>
  </si>
  <si>
    <t>052КК00000</t>
  </si>
  <si>
    <t xml:space="preserve">Муниципальный проект "Комфортный край"</t>
  </si>
  <si>
    <t>052ККSФ130</t>
  </si>
  <si>
    <t xml:space="preserve">Устройство спортивных площадок и оснащение объектов спортивным оборудованием и инвентарем для занятий физической культурой и спортом</t>
  </si>
  <si>
    <t>11</t>
  </si>
  <si>
    <t xml:space="preserve">Физическая культура</t>
  </si>
  <si>
    <t>0530000000</t>
  </si>
  <si>
    <t>0530100000</t>
  </si>
  <si>
    <t xml:space="preserve">Муниципальный проект "Капитальные вложения в объекты недвижимого имущества муниципальной собственности в сфере физической культуры и массового спорта"</t>
  </si>
  <si>
    <t>0530141300</t>
  </si>
  <si>
    <t xml:space="preserve">Реконструкция ледовой арены МАУ ДО "ДЮЦ "Здоровье"</t>
  </si>
  <si>
    <t xml:space="preserve">Спорт высших достижений</t>
  </si>
  <si>
    <t>05301SФ280</t>
  </si>
  <si>
    <t xml:space="preserve">Реконструкция физкультурно-оздоровительного комплекса по адресу: г. Пермь, ул. Рабочая, 9</t>
  </si>
  <si>
    <t>0540000000</t>
  </si>
  <si>
    <t>0540100000</t>
  </si>
  <si>
    <t xml:space="preserve">Комплекс процессных мероприятий "Совершенствование спортивной инфраструктуры и материально-технической базы для занятий физической культурой и массовым спортом"</t>
  </si>
  <si>
    <t>0540101070</t>
  </si>
  <si>
    <t>0540121130</t>
  </si>
  <si>
    <t xml:space="preserve">Ремонт, приведение в нормативное состояние и улучшение материально-технического обеспечения муниципальных учреждений системы физической культуры и спорта</t>
  </si>
  <si>
    <t>0540123210</t>
  </si>
  <si>
    <t xml:space="preserve">Устройство муниципальных плоскостных спортивных сооружений с оснащением их спортивным инвентарем</t>
  </si>
  <si>
    <t>0540200000</t>
  </si>
  <si>
    <t xml:space="preserve">Комплекс процессных мероприятий "Организация и проведение физкультурных мероприятий, спортивно-массовой работы"</t>
  </si>
  <si>
    <t>0540200590</t>
  </si>
  <si>
    <t>0540201060</t>
  </si>
  <si>
    <t>0540223350</t>
  </si>
  <si>
    <t xml:space="preserve">Организация и проведение официальных физкультурно-оздоровительных и спортивных мероприятий Пермского городского округа</t>
  </si>
  <si>
    <t>02</t>
  </si>
  <si>
    <t xml:space="preserve">Массовый спорт</t>
  </si>
  <si>
    <t>0540223370</t>
  </si>
  <si>
    <t xml:space="preserve">Участие в организации и проведении межмуниципальных, региональных, межрегиональных, всероссийских и международных спортивных соревнований, физкультурных мероприятий, проводимых на территории города Перми</t>
  </si>
  <si>
    <t>0540270100</t>
  </si>
  <si>
    <t xml:space="preserve">Субсидия некоммерческим организациям, не являющимся государственными (муниципальными) учреждениями, на организацию и проведение спортивных мероприятий для лиц с ограниченными возможностями здоровья согласно календарному плану</t>
  </si>
  <si>
    <t>0540271110</t>
  </si>
  <si>
    <t xml:space="preserve">Субсидия некоммерческим организациям, не являющимся государственными (муниципальными) учреждениями на реализацию социально значимых программ в сфере физической культуры и спорта</t>
  </si>
  <si>
    <t>0540271200</t>
  </si>
  <si>
    <t xml:space="preserve">Субсидия некоммерческой организации "Фонд развития Пермского Баскетбола "ПАРМА" в целях возмещения затрат, связанных с оказанием содействия субъекту физической культуры и спорта, осуществляющему свою деятельность на территории города Перми</t>
  </si>
  <si>
    <t>05402SФ320</t>
  </si>
  <si>
    <t xml:space="preserve">Реализация мероприятия "Умею плавать"</t>
  </si>
  <si>
    <t>0540300000</t>
  </si>
  <si>
    <t xml:space="preserve">Комплекс процессных мероприятий "Реализация дополнительных общеобразовательных программ"</t>
  </si>
  <si>
    <t>0540300590</t>
  </si>
  <si>
    <t>0540300620</t>
  </si>
  <si>
    <t xml:space="preserve">Дополнительные меры поддержки муниципальным учреждениям города Перми на обеспечение участия в официальных спортивных соревнованиях, проводимых за пределами города Перми</t>
  </si>
  <si>
    <t>0540301060</t>
  </si>
  <si>
    <t>0540381110</t>
  </si>
  <si>
    <t xml:space="preserve">Присуждение стипендии Главы города Перми-главы администрации города Перми "Спортивные надежды"</t>
  </si>
  <si>
    <t>0540382020</t>
  </si>
  <si>
    <t>0540400000</t>
  </si>
  <si>
    <t xml:space="preserve">Комплекс процессных мероприятий "Обеспечение деятельности комитета по физической культуре и спорту администрации города Перми"</t>
  </si>
  <si>
    <t>0540400110</t>
  </si>
  <si>
    <t xml:space="preserve">Другие вопросы в области физической культуры и спорта</t>
  </si>
  <si>
    <t>0540400590</t>
  </si>
  <si>
    <t>0600000000</t>
  </si>
  <si>
    <t xml:space="preserve">Муниципальная программа "Социальная поддержка и обеспечение семейного благополучия населения города Перми"</t>
  </si>
  <si>
    <t>0640000000</t>
  </si>
  <si>
    <t>0640100000</t>
  </si>
  <si>
    <t xml:space="preserve">Комплекс процессных мероприятий "Оказание дополнительных мер социальной помощи и поддержки, содействие в получении социальных услуг отдельным категориям граждан"</t>
  </si>
  <si>
    <t>0640181000</t>
  </si>
  <si>
    <t xml:space="preserve">Предоставление дополнительных мер социальной поддержки в виде ежемесячных денежных муниципальных выплат за проезд в медицинские организации, осуществляющие свою деятельность на территории города Перми, для проведения амбулаторного гемодиализа жителям города Перми с хронической почечной недостаточностью</t>
  </si>
  <si>
    <t>06</t>
  </si>
  <si>
    <t xml:space="preserve">Другие вопросы в области социальной политики</t>
  </si>
  <si>
    <t>0640181010</t>
  </si>
  <si>
    <t xml:space="preserve">Предоставление дополнительных мер социальной поддержки в виде ежемесячных денежных муниципальных выплат студентам и учащимся города Перми</t>
  </si>
  <si>
    <t>0640181020</t>
  </si>
  <si>
    <t xml:space="preserve">Дополнительные меры социальной поддержки отдельных категорий жителей города Перми</t>
  </si>
  <si>
    <t>0640181040</t>
  </si>
  <si>
    <t xml:space="preserve">Ежегодная премия города Перми "Преодоление"</t>
  </si>
  <si>
    <t>0640181060</t>
  </si>
  <si>
    <t xml:space="preserve">Предоставление многодетным семьям единовременной денежной выплаты взамен предоставления земельного участка в собственность</t>
  </si>
  <si>
    <t>0640181120</t>
  </si>
  <si>
    <t xml:space="preserve">Предоставление дополнительной меры социальной поддержки в случае рождения троих или более детей одновременно</t>
  </si>
  <si>
    <t>0640200000</t>
  </si>
  <si>
    <t xml:space="preserve">Комплекс процессных мероприятий "Повышение социального благополучия отдельных категорий жителей города Перми"</t>
  </si>
  <si>
    <t>0640221010</t>
  </si>
  <si>
    <t xml:space="preserve">Проведение мероприятий в сфере социальной политики</t>
  </si>
  <si>
    <t>0640223570</t>
  </si>
  <si>
    <t xml:space="preserve">Оборудование объектов городской инфраструктуры средствами беспрепятственного доступа</t>
  </si>
  <si>
    <t xml:space="preserve">Общее образование</t>
  </si>
  <si>
    <t>0640300000</t>
  </si>
  <si>
    <t xml:space="preserve">Комплекс процессных мероприятий "Организация оздоровления и отдыха детей города Перми"</t>
  </si>
  <si>
    <t>0640300590</t>
  </si>
  <si>
    <t>0640301060</t>
  </si>
  <si>
    <t>0640321080</t>
  </si>
  <si>
    <t xml:space="preserve">Организация отдыха несовершеннолетних, состоящих на учете в территориальных отделах полиции города Перми</t>
  </si>
  <si>
    <t>0640323630</t>
  </si>
  <si>
    <t xml:space="preserve">Администрирование отдыха детей в каникулярное время</t>
  </si>
  <si>
    <t>064032С140</t>
  </si>
  <si>
    <t xml:space="preserve">Обеспечение отдыха и оздоровления детей</t>
  </si>
  <si>
    <t>0640370020</t>
  </si>
  <si>
    <t xml:space="preserve">Субсидии организациям отдыха детей и их оздоровления независимо от организационно-правовой формы и формы собственности, индивидуальным предпринимателям</t>
  </si>
  <si>
    <t>0640371310</t>
  </si>
  <si>
    <t xml:space="preserve">Увеличение финансового обеспечения переданных государственных полномочий по организации и обеспечению отдыха детей и их оздоровления</t>
  </si>
  <si>
    <t>0640400000</t>
  </si>
  <si>
    <t xml:space="preserve">Комплекс процессных мероприятий "Обеспечение деятельности департамента социальной политики администрации города Перми и реализация мероприятий в сфере защиты прав несовершеннолетних"</t>
  </si>
  <si>
    <t>0640400110</t>
  </si>
  <si>
    <t>064042С150</t>
  </si>
  <si>
    <t xml:space="preserve">Образование комиссий по делам несовершеннолетних и защите их прав и организация их деятельности</t>
  </si>
  <si>
    <t xml:space="preserve"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</si>
  <si>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0700000000</t>
  </si>
  <si>
    <t xml:space="preserve">Муниципальная программа "Доступное и качественное образование"</t>
  </si>
  <si>
    <t>0710000000</t>
  </si>
  <si>
    <t xml:space="preserve">Муниципальные проекты в рамках национальных проектов</t>
  </si>
  <si>
    <t>071Ю400000</t>
  </si>
  <si>
    <t xml:space="preserve">Муниципальный проект "Все лучшее детям"</t>
  </si>
  <si>
    <t>071Ю450490</t>
  </si>
  <si>
    <t xml:space="preserve">Адресное строительство школ в отдельных населенных пунктах с объективно выявленной потребностью инфраструктуры (зданий) школ</t>
  </si>
  <si>
    <t>071Ю457500</t>
  </si>
  <si>
    <t xml:space="preserve">Реализация мероприятий по модернизации школьных систем образования</t>
  </si>
  <si>
    <t>071Ю600000</t>
  </si>
  <si>
    <t xml:space="preserve">Муниципальный проект "Педагоги и наставники"</t>
  </si>
  <si>
    <t>071Ю650500</t>
  </si>
  <si>
    <t xml:space="preserve"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</si>
  <si>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071Ю651790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</si>
  <si>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</si>
  <si>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071Ю653030</t>
  </si>
  <si>
    <t xml:space="preserve"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</si>
  <si>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071Я100000</t>
  </si>
  <si>
    <t xml:space="preserve">Муниципальный проект "Поддержка семей"</t>
  </si>
  <si>
    <t>071Я153150</t>
  </si>
  <si>
    <t xml:space="preserve"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</si>
  <si>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 xml:space="preserve">Дошкольное образование</t>
  </si>
  <si>
    <t>0720000000</t>
  </si>
  <si>
    <t>0720100000</t>
  </si>
  <si>
    <t xml:space="preserve">Муниципальный проект "Развитие инфраструктуры в сфере образования"</t>
  </si>
  <si>
    <t>0720141660</t>
  </si>
  <si>
    <t xml:space="preserve">Строительство здания общеобразовательного учреждения по адресу: г. Пермь, ул. Ветлужская</t>
  </si>
  <si>
    <t>0720141680</t>
  </si>
  <si>
    <t xml:space="preserve">Строительство нового корпуса МАОУ "Инженерная школа" г. Перми по ул. Академика Веденеева</t>
  </si>
  <si>
    <t>0720141970</t>
  </si>
  <si>
    <t xml:space="preserve">Строительство здания общеобразовательного учреждения в Ленинском районе города Перми</t>
  </si>
  <si>
    <t>07201SН070</t>
  </si>
  <si>
    <t xml:space="preserve">Строительство (реконструкция)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</t>
  </si>
  <si>
    <t>07201SН071</t>
  </si>
  <si>
    <t xml:space="preserve">Строительство (реконструкция)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 - строительство нового корпуса МАОУ "Инженерная школа" г. Перми по ул. Академика Веденеева</t>
  </si>
  <si>
    <t>07201SН072</t>
  </si>
  <si>
    <t xml:space="preserve">Строительство (реконструкция)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 - строительство здания общеобразовательного учреждения в Ленинском районе города Перми</t>
  </si>
  <si>
    <t>07201SН820</t>
  </si>
  <si>
    <t xml:space="preserve">Мероприятия по модернизации образовательных организаций</t>
  </si>
  <si>
    <t>072КК00000</t>
  </si>
  <si>
    <t>072ККSP350</t>
  </si>
  <si>
    <t xml:space="preserve">Реализация мероприятий по направлению "Школьный двор"</t>
  </si>
  <si>
    <t>0730000000</t>
  </si>
  <si>
    <t>0730100000</t>
  </si>
  <si>
    <t xml:space="preserve">Муниципальный проект "Капитальные вложения в объекты недвижимого имущества муниципальной собственности в сфере образования"</t>
  </si>
  <si>
    <t>0730142550</t>
  </si>
  <si>
    <t xml:space="preserve">Строительство здания общеобразовательного учреждения в Индустриальном районе города Перми</t>
  </si>
  <si>
    <t>0730142640</t>
  </si>
  <si>
    <t xml:space="preserve">Строительство спортивного зала МАОУ "СОШ № 79" г. Перми</t>
  </si>
  <si>
    <t>0730143510</t>
  </si>
  <si>
    <t xml:space="preserve">Строительство спортивного зала МАОУ "СОШ № 81" г. Перми</t>
  </si>
  <si>
    <t>0740000000</t>
  </si>
  <si>
    <t>0740100000</t>
  </si>
  <si>
    <t xml:space="preserve">Комплекс процессных мероприятий "Обеспечение доступного и качественного дошкольного, общего образования"</t>
  </si>
  <si>
    <t>0740100590</t>
  </si>
  <si>
    <t>0740100690</t>
  </si>
  <si>
    <t xml:space="preserve">Организация подвоза учащихся, проживающих в отдаленных жилых районах</t>
  </si>
  <si>
    <t>0740100700</t>
  </si>
  <si>
    <t xml:space="preserve">Предоставление бесплатного питания учащимся кадетской школы города Перми</t>
  </si>
  <si>
    <t>0740100710</t>
  </si>
  <si>
    <t xml:space="preserve">Предоставление бесплатного питания отдельным категориям учащихся в муниципальных общеобразовательных учреждениях города Перми</t>
  </si>
  <si>
    <t>0740101160</t>
  </si>
  <si>
    <t xml:space="preserve">Предоставление бесплатного питания обучающимся с ограниченными возможностями здоровья в муниципальных общеобразовательных учреждениях города Перми</t>
  </si>
  <si>
    <t>074012Н020</t>
  </si>
  <si>
    <t xml:space="preserve">Единая субвенция на выполнение отдельных государственных полномочий в сфере образования</t>
  </si>
  <si>
    <t xml:space="preserve">Охрана семьи и детства</t>
  </si>
  <si>
    <t>074012С170</t>
  </si>
  <si>
    <t xml:space="preserve">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</si>
  <si>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0740171080</t>
  </si>
  <si>
    <t xml:space="preserve">Предоставление гранта федеральному государственному бюджетному образовательному учреждению высшего образования "Пермский государственный гуманитарно-педагогический университет", участвующему в пилотном проекте "Профильные школы при вузах Пермского края"</t>
  </si>
  <si>
    <t>0740171090</t>
  </si>
  <si>
    <t xml:space="preserve">Предоставление гранта федеральному государственному автономному образовательному учреждению высшего образования "Национальный исследовательский университет "Высшая школа экономики", участвующему в пилотном проекте "Профильные школы при вузах Пермского края"</t>
  </si>
  <si>
    <t>0740171100</t>
  </si>
  <si>
    <t xml:space="preserve">Предоставление гранта федеральному государственному автономному образовательному учреждению высшего образования "Пермский национальный исследовательский политехнический университет", участвующему в пилотном проекте "Профильные школы при вузах Пермского края"</t>
  </si>
  <si>
    <t>0740171150</t>
  </si>
  <si>
    <t xml:space="preserve">Предоставление гранта федеральному государственному автономному образовательному учреждению высшего образования "Пермский государственный национальный исследовательский университет", участвующему в пилотном проекте "Профильные школы при вузах Пермского края"</t>
  </si>
  <si>
    <t>07401L3040</t>
  </si>
  <si>
    <t xml:space="preserve"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</si>
  <si>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07401SН040</t>
  </si>
  <si>
    <t xml:space="preserve">Организация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"специальное учебно-воспитательное учреждение" и муниципальных санаторных общеобразовательных учреждениях</t>
  </si>
  <si>
    <t>0740200000</t>
  </si>
  <si>
    <t xml:space="preserve">Комплекс процессных мероприятий "Обеспечение доступного и качественного дополнительного образования"</t>
  </si>
  <si>
    <t>0740200590</t>
  </si>
  <si>
    <t>0740200900</t>
  </si>
  <si>
    <t xml:space="preserve">Создание условий для реализации программ дополнительного образования направлений IT-сферы</t>
  </si>
  <si>
    <t>0740201060</t>
  </si>
  <si>
    <t>0740282020</t>
  </si>
  <si>
    <t>0740300000</t>
  </si>
  <si>
    <t xml:space="preserve">Комплекс процессных мероприятий "Ресурсное обеспечение качественного функционирования системы образования города Перми"</t>
  </si>
  <si>
    <t>0740300590</t>
  </si>
  <si>
    <t xml:space="preserve">Профессиональная подготовка, переподготовка и повышение квалификации</t>
  </si>
  <si>
    <t>0740301060</t>
  </si>
  <si>
    <t>0740321190</t>
  </si>
  <si>
    <t xml:space="preserve">Организация и проведение мероприятий в сфере образования города Перми</t>
  </si>
  <si>
    <t>0740381030</t>
  </si>
  <si>
    <t xml:space="preserve">Присуждение премии Главы города Перми "Золотой резерв"</t>
  </si>
  <si>
    <t>0740382020</t>
  </si>
  <si>
    <t>0740400000</t>
  </si>
  <si>
    <t xml:space="preserve">Комплекс процессных мероприятий "Оказание услуг частными организациями, осуществляющими образовательную деятельность"</t>
  </si>
  <si>
    <t>074042Н020</t>
  </si>
  <si>
    <t>0740470030</t>
  </si>
  <si>
    <t xml:space="preserve">Субсидии частным образовательным организациям, осуществляющим образовательную деятельность по образовательным программам дошкольного образования</t>
  </si>
  <si>
    <t>0740470050</t>
  </si>
  <si>
    <t xml:space="preserve">Субсидии частным общеобразовательным организациям, осуществляющим на территории города Перми образовательную деятельность по имеющим государственную аккредитацию основным общеобразовательным программам</t>
  </si>
  <si>
    <t>0740471170</t>
  </si>
  <si>
    <t xml:space="preserve">Субсидии частным общеобразовательным организациям по предоставлению бесплатного питания отдельным категориям учащихся в частных общеобразовательных организациях</t>
  </si>
  <si>
    <t>0740471390</t>
  </si>
  <si>
    <t xml:space="preserve">Субсидия частным организациям на реализацию дополнительных общеразвивающих программ</t>
  </si>
  <si>
    <t>0740500000</t>
  </si>
  <si>
    <t xml:space="preserve">Комплекс процессных мероприятий "Приведение имущественных комплексов муниципальных образовательных организаций города Перми в нормативное состояние"</t>
  </si>
  <si>
    <t>0740500610</t>
  </si>
  <si>
    <t xml:space="preserve">Устройство спортивных площадок в муниципальных образовательных организациях города Перми</t>
  </si>
  <si>
    <t>0740501070</t>
  </si>
  <si>
    <t>0740521120</t>
  </si>
  <si>
    <t xml:space="preserve">Оснащение вновь вводимых в эксплуатацию зданий для размещения образовательных организаций</t>
  </si>
  <si>
    <t>0740523470</t>
  </si>
  <si>
    <t xml:space="preserve">Приведение в нормативное состояние и улучшение материально-технического обеспечения имущественных комплексов образовательных организаций</t>
  </si>
  <si>
    <t>074052Н420</t>
  </si>
  <si>
    <t xml:space="preserve">Оснащение муниципальных образовательных организаций оборудованием, средствами обучения и воспитания</t>
  </si>
  <si>
    <t>07405SН420</t>
  </si>
  <si>
    <t>0740600000</t>
  </si>
  <si>
    <t xml:space="preserve">Комплекс процессных мероприятий "Обеспечение деятельности департамента образования администрации города Перми"</t>
  </si>
  <si>
    <t>0740600110</t>
  </si>
  <si>
    <t>0740600590</t>
  </si>
  <si>
    <t>074062Н020</t>
  </si>
  <si>
    <t>0800000000</t>
  </si>
  <si>
    <t xml:space="preserve">Муниципальная программа "Градостроительная деятельность на территории города Перми"</t>
  </si>
  <si>
    <t>0840000000</t>
  </si>
  <si>
    <t>0840100000</t>
  </si>
  <si>
    <t xml:space="preserve">Комплекс процессных мероприятий "Формирование архитектурного облика города Перми и эстетических качеств застройки"</t>
  </si>
  <si>
    <t>0840122040</t>
  </si>
  <si>
    <t xml:space="preserve">Снос самовольных построек на территории города Перми, выявление и демонтаж вывесок, не соответствующих Правилам благоустройства города Перми</t>
  </si>
  <si>
    <t>12</t>
  </si>
  <si>
    <t xml:space="preserve">Другие вопросы в области национальной экономики</t>
  </si>
  <si>
    <t>0840122080</t>
  </si>
  <si>
    <t xml:space="preserve">Мероприятия в сфере градостроительства и архитектуры</t>
  </si>
  <si>
    <t>0840171730</t>
  </si>
  <si>
    <t xml:space="preserve">Предоставление грантов государственному бюджетному учреждению "Институт территориального планирования" на разработку архитектурных и градостроительных концепций</t>
  </si>
  <si>
    <t>0840200000</t>
  </si>
  <si>
    <t xml:space="preserve">Комплекс процессных мероприятий "Обеспечение деятельности департамента градостроительства и архитектуры администрации города Перми"</t>
  </si>
  <si>
    <t>0840200110</t>
  </si>
  <si>
    <t>0900000000</t>
  </si>
  <si>
    <t xml:space="preserve">Муниципальная программа "Экономическое развитие города Перми"</t>
  </si>
  <si>
    <t>0940000000</t>
  </si>
  <si>
    <t>0940100000</t>
  </si>
  <si>
    <t xml:space="preserve">Комплекс процессных мероприятий "Формирование благоприятной инвестиционной среды, развитие малого и среднего предпринимательства"</t>
  </si>
  <si>
    <t>0940100590</t>
  </si>
  <si>
    <t>0940121170</t>
  </si>
  <si>
    <t xml:space="preserve">Мероприятия в сфере экономического развития города Перми</t>
  </si>
  <si>
    <t>0940171320</t>
  </si>
  <si>
    <t xml:space="preserve">Субсидия некоммерческим организациям, не являющимся государственными (муниципальными) учреждениями, на организацию и проведение конференций</t>
  </si>
  <si>
    <t>0940200000</t>
  </si>
  <si>
    <t xml:space="preserve">Комплекс процессных мероприятий "Развитие потребительского рынка и туризма"</t>
  </si>
  <si>
    <t>0940221160</t>
  </si>
  <si>
    <t xml:space="preserve">Мероприятия по созданию условий для обеспечения жителей городского округа услугами связи, общественного питания, торговли и бытового обслуживания населения</t>
  </si>
  <si>
    <t>0940222240</t>
  </si>
  <si>
    <t xml:space="preserve">Мероприятия в сфере туризма</t>
  </si>
  <si>
    <t>0940300000</t>
  </si>
  <si>
    <t xml:space="preserve">Комплекс процессных мероприятий "Обеспечение деятельности департамента экономики и промышленной политики администрации города Перми"</t>
  </si>
  <si>
    <t>0940300110</t>
  </si>
  <si>
    <t>1000000000</t>
  </si>
  <si>
    <t xml:space="preserve">Муниципальная программа "Дорожная деятельность и благоустройство города Перми"</t>
  </si>
  <si>
    <t>1010000000</t>
  </si>
  <si>
    <t>101И400000</t>
  </si>
  <si>
    <t xml:space="preserve">Муниципальный проект "Формирование комфортной городской среды"</t>
  </si>
  <si>
    <t>101И455550</t>
  </si>
  <si>
    <t xml:space="preserve">Реализация программ формирования современной городской среды</t>
  </si>
  <si>
    <t>101И800000</t>
  </si>
  <si>
    <t xml:space="preserve">Муниципальный проект "Региональная и местная дорожная сеть"</t>
  </si>
  <si>
    <t>101И89Д110</t>
  </si>
  <si>
    <t xml:space="preserve"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края, направленные на достижение целевых показателей регионального проекта "Региональная и местная дорожная сеть"</t>
  </si>
  <si>
    <t xml:space="preserve">Дорожное хозяйство (дорожные фонды)</t>
  </si>
  <si>
    <t>1020000000</t>
  </si>
  <si>
    <t>1020100000</t>
  </si>
  <si>
    <t xml:space="preserve">Муниципальный проект "Местные дороги"</t>
  </si>
  <si>
    <t>10201SД110</t>
  </si>
  <si>
    <t xml:space="preserve"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</si>
  <si>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1020200000</t>
  </si>
  <si>
    <t xml:space="preserve">Муниципальный проект "Комплексное благоустройство"</t>
  </si>
  <si>
    <t>1020223150</t>
  </si>
  <si>
    <t xml:space="preserve">Архитектурная подсветка зданий</t>
  </si>
  <si>
    <t>10202SЖ090</t>
  </si>
  <si>
    <t xml:space="preserve">Поддержка муниципальных программ формирования современной городской среды (расходы, не софинансируемые из федерального бюджета)</t>
  </si>
  <si>
    <t>10202SЖ250</t>
  </si>
  <si>
    <t xml:space="preserve">Архитектурная подсветка фасадов административных, жилых объектов (зданий) в г. Перми</t>
  </si>
  <si>
    <t>10202SЖ410</t>
  </si>
  <si>
    <t xml:space="preserve">Развитие городского пространства</t>
  </si>
  <si>
    <t>10202SЖ412</t>
  </si>
  <si>
    <t xml:space="preserve">Развитие городского пространства (по расходам, курируемым Министерством транспорта Пермского края)</t>
  </si>
  <si>
    <t>1030000000</t>
  </si>
  <si>
    <t>1030100000</t>
  </si>
  <si>
    <t xml:space="preserve">Муниципальный проект "Строительство и реконструкция автомобильных дорог"</t>
  </si>
  <si>
    <t>103019Д010</t>
  </si>
  <si>
    <t xml:space="preserve">Реконструкция ул. Карпинского от ул. Архитектора Свиязева до ул. Космонавта Леонова</t>
  </si>
  <si>
    <t>103019Д011</t>
  </si>
  <si>
    <t xml:space="preserve">Строительство автомобильной дороги по ул. Агатовой</t>
  </si>
  <si>
    <t>103019Д012</t>
  </si>
  <si>
    <t xml:space="preserve">Строительство автомобильной дороги по ул. Углеуральской</t>
  </si>
  <si>
    <t>103019Д013</t>
  </si>
  <si>
    <t xml:space="preserve">Строительство ливневой канализации и очистных сооружений для отвода воды с автомобильной дороги по ул. Маршала Жукова и прилегающей территории</t>
  </si>
  <si>
    <t>103019Д014</t>
  </si>
  <si>
    <t xml:space="preserve">Строительство очистных сооружений и водоотвода ливневых стоков по ул. Куйбышева, 1 от ул. Петропавловской до выпуска</t>
  </si>
  <si>
    <t>103019Д015</t>
  </si>
  <si>
    <t xml:space="preserve">Строительство очистных сооружений и водоотвода ливневых стоков по ул. Куфонина от ул. Трамвайной до ул. Подлесной до выпуска</t>
  </si>
  <si>
    <t>103019Д016</t>
  </si>
  <si>
    <t xml:space="preserve">Строительство проезда на участке от ул. Уральской до ул. Степана Разина</t>
  </si>
  <si>
    <t>38а</t>
  </si>
  <si>
    <t>103019Д017</t>
  </si>
  <si>
    <t xml:space="preserve">Строительство автомобильной дороги по ул. Монастырской на участке от площади Трех столетий до территории Мотовилихинских заводов</t>
  </si>
  <si>
    <t>103019Д019</t>
  </si>
  <si>
    <t xml:space="preserve">Возмещение убытков при изъятии земельных участков и объектов недвижимости, имущества в целях строительства (реконструкции) дорожных объектов</t>
  </si>
  <si>
    <t>103019Д021</t>
  </si>
  <si>
    <t xml:space="preserve">Строительство проезда от автомобильной дороги по ул. Советской до объекта регионального значения "Культурно-рекреационное пространство"</t>
  </si>
  <si>
    <t>103019Д022</t>
  </si>
  <si>
    <t xml:space="preserve">Реконструкция автомобильной дороги по ул. Н. Островского на участке от ул. Революции до ул. Белинского</t>
  </si>
  <si>
    <t>103019Д024</t>
  </si>
  <si>
    <t xml:space="preserve">Строительство автомобильной дороги по Ивинскому проспекту</t>
  </si>
  <si>
    <t>103019Д025</t>
  </si>
  <si>
    <t xml:space="preserve">Реконструкция Комсомольского проспекта от ул. Ленина до ул. Екатерининской по нечетной стороне, Тр-5в</t>
  </si>
  <si>
    <t>103019Д026</t>
  </si>
  <si>
    <t xml:space="preserve">Строительство улично-дорожной сети на участке от ул. Уинской до ул. А. Гайдара</t>
  </si>
  <si>
    <t>1030200000</t>
  </si>
  <si>
    <t xml:space="preserve">Муниципальный проект "Обустройство сетей наружного освещения"</t>
  </si>
  <si>
    <t>103029Д020</t>
  </si>
  <si>
    <t xml:space="preserve">Обустройство сетей наружного освещения</t>
  </si>
  <si>
    <t>1030300000</t>
  </si>
  <si>
    <t xml:space="preserve">Муниципальный проект "Обустройство объектов озеленения общего пользования"</t>
  </si>
  <si>
    <t>1030323050</t>
  </si>
  <si>
    <t xml:space="preserve">Обустройство объектов озеленения общего пользования и элементов благоустройства</t>
  </si>
  <si>
    <t>1030400000</t>
  </si>
  <si>
    <t xml:space="preserve">Муниципальный проект "Строительство и реконструкция мест погребения"</t>
  </si>
  <si>
    <t>1030441120</t>
  </si>
  <si>
    <t xml:space="preserve">Строительство крематория на кладбище "Восточное" города Перми</t>
  </si>
  <si>
    <t>1030500000</t>
  </si>
  <si>
    <t xml:space="preserve">Муниципальный проект "Создание электронной информационной базы данных по захоронениям"</t>
  </si>
  <si>
    <t>1030523960</t>
  </si>
  <si>
    <t xml:space="preserve">Формирование электронной базы данных по захоронениям на местах погребения города Перми</t>
  </si>
  <si>
    <t>1030600000</t>
  </si>
  <si>
    <t xml:space="preserve">Муниципальный проект "Создание мест отвала снега"</t>
  </si>
  <si>
    <t>103069Д190</t>
  </si>
  <si>
    <t xml:space="preserve">Обустройство мест отвала снега</t>
  </si>
  <si>
    <t>39а</t>
  </si>
  <si>
    <t>1040000000</t>
  </si>
  <si>
    <t>1040100000</t>
  </si>
  <si>
    <t xml:space="preserve">Комплекс процессных мероприятий "Приведение в нормативное состояние автомобильных дорог"</t>
  </si>
  <si>
    <t>104019Д030</t>
  </si>
  <si>
    <t xml:space="preserve">Капитальный ремонт автомобильных дорог и искусственных дорожных сооружений</t>
  </si>
  <si>
    <t>104019Д040</t>
  </si>
  <si>
    <t xml:space="preserve">Содержание, ремонт автомобильных дорог и искусственных дорожных сооружений</t>
  </si>
  <si>
    <t>104019Д050</t>
  </si>
  <si>
    <t xml:space="preserve">Ремонт тротуаров, пешеходных дорожек и газонов вдоль тротуаров, пешеходных дорожек</t>
  </si>
  <si>
    <t>104019Д060</t>
  </si>
  <si>
    <t xml:space="preserve">Организация функционирования и контроля за использованием парковок на автомобильных дорогах общего пользования местного значения</t>
  </si>
  <si>
    <t>104019Д070</t>
  </si>
  <si>
    <t xml:space="preserve">Содержание, обслуживание и установка технических средств организации дорожного движения улично-дорожной сети в границах городского округа</t>
  </si>
  <si>
    <t>104019Д410</t>
  </si>
  <si>
    <t xml:space="preserve">Реализация мер по обеспечению транспортной безопасности искусственных дорожных сооружений</t>
  </si>
  <si>
    <t>104019Д610</t>
  </si>
  <si>
    <t>1040200000</t>
  </si>
  <si>
    <t xml:space="preserve">Комплекс процессных мероприятий "Обеспечение содержания, текущего и капитального ремонта сетей наружного освещения"</t>
  </si>
  <si>
    <t>104029Д080</t>
  </si>
  <si>
    <t xml:space="preserve">Ремонт сетей наружного освещения</t>
  </si>
  <si>
    <t>104029Д090</t>
  </si>
  <si>
    <t xml:space="preserve">Содержание сетей наружного освещения на автомобильных дорогах города Перми</t>
  </si>
  <si>
    <t>104029Д100</t>
  </si>
  <si>
    <t xml:space="preserve">Содержание и ремонт сетей наружного освещения</t>
  </si>
  <si>
    <t>104029Д620</t>
  </si>
  <si>
    <t>104029Д630</t>
  </si>
  <si>
    <t>1040300000</t>
  </si>
  <si>
    <t xml:space="preserve">Комплекс процессных мероприятий "Организация благоустройства территории города Перми"</t>
  </si>
  <si>
    <t>1040301060</t>
  </si>
  <si>
    <t xml:space="preserve">Другие вопросы в области охраны окружающей среды</t>
  </si>
  <si>
    <t>1040301070</t>
  </si>
  <si>
    <t>43а</t>
  </si>
  <si>
    <t>1040321450</t>
  </si>
  <si>
    <t xml:space="preserve">Содержание и ремонт объектов и элементов благоустройства</t>
  </si>
  <si>
    <t>1040321510</t>
  </si>
  <si>
    <t xml:space="preserve">Содержание земель, не принадлежащих физическим и (или) юридическим лицам, уборка водоохранных зон</t>
  </si>
  <si>
    <t>1040321750</t>
  </si>
  <si>
    <t xml:space="preserve">Содержание и ремонт пешеходных мостиков, лестниц на территориях общего пользования города Перми</t>
  </si>
  <si>
    <t>1040321820</t>
  </si>
  <si>
    <t xml:space="preserve">Мероприятия по демонтажу самовольно установленных и незаконно размещенных движимых объектов</t>
  </si>
  <si>
    <t>1040323290</t>
  </si>
  <si>
    <t xml:space="preserve">Обустройство организованных мест отдыха у воды на территории города Перми</t>
  </si>
  <si>
    <t>1040323360</t>
  </si>
  <si>
    <t xml:space="preserve">Капитальный ремонт объектов и элементов благоустройства</t>
  </si>
  <si>
    <t>1040323410</t>
  </si>
  <si>
    <t xml:space="preserve">Содержание и ремонт гидротехнических сооружений</t>
  </si>
  <si>
    <t xml:space="preserve">Водное хозяйство</t>
  </si>
  <si>
    <t>1040323670</t>
  </si>
  <si>
    <t xml:space="preserve">Реализация мероприятий по перемещению и хранению средств индивидуальной мобильности, размещенных с нарушением требований правил благоустройства</t>
  </si>
  <si>
    <t>1040323880</t>
  </si>
  <si>
    <t xml:space="preserve">Ликвидация несанкционированных свалок</t>
  </si>
  <si>
    <t>104039Д120</t>
  </si>
  <si>
    <t xml:space="preserve">Благоустройство территорий индивидуальной жилой застройки в городе Перми</t>
  </si>
  <si>
    <t>1040400000</t>
  </si>
  <si>
    <t xml:space="preserve">Комплекс процессных мероприятий "Организация ритуальных услуг и содержание мест погребения"</t>
  </si>
  <si>
    <t>1040400590</t>
  </si>
  <si>
    <t>1040401070</t>
  </si>
  <si>
    <t>1040421930</t>
  </si>
  <si>
    <t xml:space="preserve">Эвакуация умерших из жилых помещений (при отсутствии супруга, близких родственников либо законного представителя умершего или при невозможности осуществить ими эвакуацию), а также с улиц, мест аварий и иных мест</t>
  </si>
  <si>
    <t>1040421940</t>
  </si>
  <si>
    <t xml:space="preserve">Приведение в нормативное состояние мест погребения</t>
  </si>
  <si>
    <t>1040423680</t>
  </si>
  <si>
    <t xml:space="preserve">Проектирование санитарно-защитных зон мест погребения</t>
  </si>
  <si>
    <t>1040423700</t>
  </si>
  <si>
    <t xml:space="preserve">Содержание мест погребения</t>
  </si>
  <si>
    <t>1040423710</t>
  </si>
  <si>
    <t xml:space="preserve">Организация автобусных перевозок граждан на территории кладбища "Северное" в выходные, праздничные дни и дни массового посещения кладбища</t>
  </si>
  <si>
    <t>1040500000</t>
  </si>
  <si>
    <t xml:space="preserve">Комплекс процессных мероприятий "Обеспечение деятельности департамента дорог и благоустройства администрации города Перми и подведомственных ему учреждений"</t>
  </si>
  <si>
    <t>1040500110</t>
  </si>
  <si>
    <t xml:space="preserve">Другие вопросы в области жилищно-коммунального хозяйства</t>
  </si>
  <si>
    <t>1040500590</t>
  </si>
  <si>
    <t>1100000000</t>
  </si>
  <si>
    <t xml:space="preserve">Муниципальная программа "Управление земельными ресурсами города Перми"</t>
  </si>
  <si>
    <t>1140000000</t>
  </si>
  <si>
    <t>1140100000</t>
  </si>
  <si>
    <t xml:space="preserve">Комплекс процессных мероприятий "Распоряжение земельными участками, находящимися в муниципальной собственности и собственность на которые не разграничена"</t>
  </si>
  <si>
    <t>1140121520</t>
  </si>
  <si>
    <t xml:space="preserve">Мероприятия в сфере земельных отношений</t>
  </si>
  <si>
    <t>1140123650</t>
  </si>
  <si>
    <t xml:space="preserve">Выполнение кадастровых работ</t>
  </si>
  <si>
    <t>1140200000</t>
  </si>
  <si>
    <t xml:space="preserve">Комплекс процессных мероприятий "Обеспечение деятельности департамента земельных отношений администрации города Перми"</t>
  </si>
  <si>
    <t>1140200110</t>
  </si>
  <si>
    <t>1200000000</t>
  </si>
  <si>
    <t xml:space="preserve">Муниципальная программа "Организация регулярных перевозок общественным транспортом в городе Перми"</t>
  </si>
  <si>
    <t>1220000000</t>
  </si>
  <si>
    <t>1220100000</t>
  </si>
  <si>
    <t xml:space="preserve">Муниципальный проект "Обустройство объектов инфраструктуры общественного транспорта"</t>
  </si>
  <si>
    <t>12201ST220</t>
  </si>
  <si>
    <t xml:space="preserve">Плата концедента по концессионному соглашению, объектом которого являются объекты транспортной инфраструктуры и технологически связанные с ними транспортные средства, обеспечивающие деятельность, связанную с перевозками пассажиров транспортом общего пользования</t>
  </si>
  <si>
    <t>Транспорт</t>
  </si>
  <si>
    <t>1240000000</t>
  </si>
  <si>
    <t>1240100000</t>
  </si>
  <si>
    <t xml:space="preserve">Комплекс процессных мероприятий "Приоритетное развитие общественного транспорта в городе Перми"</t>
  </si>
  <si>
    <t>1240121800</t>
  </si>
  <si>
    <t xml:space="preserve">Мероприятия по обеспечению транспортного обслуживания</t>
  </si>
  <si>
    <t>1240123270</t>
  </si>
  <si>
    <t xml:space="preserve">Осуществление регулярных перевозок пассажиров автомобильным и городским наземным электрическим транспортом по муниципальным маршрутам регулярных перевозок города Перми по регулируемому тарифу города Перми</t>
  </si>
  <si>
    <t>1240123910</t>
  </si>
  <si>
    <t xml:space="preserve">Повышение привлекательности профессии водителя</t>
  </si>
  <si>
    <t>1240171050</t>
  </si>
  <si>
    <t xml:space="preserve">Плата концедента по концессионному соглашению в части эксплуатационного платежа</t>
  </si>
  <si>
    <t>1240171340</t>
  </si>
  <si>
    <t xml:space="preserve">Возмещение затрат, связанных с уплатой лизинговых платежей по договорам финансовой аренды (лизинга)</t>
  </si>
  <si>
    <t>124019Д130</t>
  </si>
  <si>
    <t xml:space="preserve">Обустройство остановочных пунктов, используемых в регулярных перевозках пассажиров</t>
  </si>
  <si>
    <t>124019Д140</t>
  </si>
  <si>
    <t xml:space="preserve">Содержание и ремонт остановочных пунктов с элементами благоустройства</t>
  </si>
  <si>
    <t>1240200000</t>
  </si>
  <si>
    <t xml:space="preserve">Комплекс процессных мероприятий "Обеспечение деятельности департамента транспорта администрации города Перми и подведомственного ему учреждения "</t>
  </si>
  <si>
    <t>1240200110</t>
  </si>
  <si>
    <t>1240200590</t>
  </si>
  <si>
    <t>1300000000</t>
  </si>
  <si>
    <t xml:space="preserve">Муниципальная программа "Развитие системы жилищно-коммунального хозяйства в городе Перми"</t>
  </si>
  <si>
    <t>1320000000</t>
  </si>
  <si>
    <t>1320100000</t>
  </si>
  <si>
    <t>1320171040</t>
  </si>
  <si>
    <t xml:space="preserve">Финансовое обеспечение затрат по проведению капитального ремонта фасадов многоквартирных домов города Перми</t>
  </si>
  <si>
    <t xml:space="preserve">Жилищное хозяйство</t>
  </si>
  <si>
    <t>13201SЖ240</t>
  </si>
  <si>
    <t xml:space="preserve">Капитальный ремонт фасадов многоквартирных домов в г. Перми</t>
  </si>
  <si>
    <t>13201SЖ410</t>
  </si>
  <si>
    <t>1320300000</t>
  </si>
  <si>
    <t xml:space="preserve">Муниципальный проект "Развитие коммунально-инженерной инфраструктуры"</t>
  </si>
  <si>
    <t>1320397521</t>
  </si>
  <si>
    <t xml:space="preserve">Реконструкция котельных в городе Перми</t>
  </si>
  <si>
    <t xml:space="preserve">Коммунальное хозяйство</t>
  </si>
  <si>
    <t>1320397522</t>
  </si>
  <si>
    <t xml:space="preserve">Реконструкция тепловых сетей в городе Перми</t>
  </si>
  <si>
    <t>1320397523</t>
  </si>
  <si>
    <t xml:space="preserve">Техническая модернизация объекта хозяйственного назначения. Реконструкция старого и нового машинных залов, РУ-6кВ, внутриплощадочных сетей. 1 этап реконструкция старого машинного зала</t>
  </si>
  <si>
    <t>1320397524</t>
  </si>
  <si>
    <t xml:space="preserve">Реконструкция второй нитки водовода от водовода Гайва-Закамск от НС "подкачка Гайва" до НС Северная</t>
  </si>
  <si>
    <t>1320397525</t>
  </si>
  <si>
    <t xml:space="preserve">Строительство второй нитки водовода Д-400 мм от ул.Репина до ВНС "Северная" (ул. Кабельщиков, 21) и блокировочной сети водопровода от водовода Д-400 мм по ул. Кабельщиков до сети водопровода Д-200 мм по ул. Карбышева</t>
  </si>
  <si>
    <t>1320397526</t>
  </si>
  <si>
    <t xml:space="preserve">Реконструкция сетей водоснабжения Кировского района и правобережной части Орджоникидзевского района г. Перми</t>
  </si>
  <si>
    <t>13203SЖ201</t>
  </si>
  <si>
    <t xml:space="preserve">Реконструкция сети ливневой канализации по ул. 1-ой Красноармейской</t>
  </si>
  <si>
    <t>90а</t>
  </si>
  <si>
    <t>13203SЖ202</t>
  </si>
  <si>
    <t xml:space="preserve">Строительство коллектора ливневой канализации по ул. Рабоче-Крестьянской</t>
  </si>
  <si>
    <t>91а</t>
  </si>
  <si>
    <t>13203SЖ203</t>
  </si>
  <si>
    <t xml:space="preserve">Строительство коллектора ливневой канализации по ул. Ленина от Комсомольского проспекта до ул. Клименко</t>
  </si>
  <si>
    <t>92а</t>
  </si>
  <si>
    <t>13203SЖ204</t>
  </si>
  <si>
    <t xml:space="preserve">Строительство коллектора ливневой канализации по ул. Николая Островского</t>
  </si>
  <si>
    <t>93а</t>
  </si>
  <si>
    <t>13203SЖ205</t>
  </si>
  <si>
    <t xml:space="preserve">Реконструкция сети ливневой канализации по ул. Ленина (участки по ул. Крисанова, ул. Плеханова)</t>
  </si>
  <si>
    <t>13203SЖ206</t>
  </si>
  <si>
    <t xml:space="preserve">Строительство коллектора ливневой канализации по ул. Монастырская от ул. Окулова до ул. Максима Горького</t>
  </si>
  <si>
    <t>1330000000</t>
  </si>
  <si>
    <t>1330100000</t>
  </si>
  <si>
    <t xml:space="preserve">Муниципальный проект "Капитальные вложения в объекты муниципальной собственности системы водоснабжения, водоотведения и теплоснабжения"</t>
  </si>
  <si>
    <t>1330141090</t>
  </si>
  <si>
    <t xml:space="preserve">Реконструкция системы очистки сточных вод в микрорайоне "Крым" Кировского района города Перми</t>
  </si>
  <si>
    <t>1330141220</t>
  </si>
  <si>
    <t xml:space="preserve">Строительство водопроводных сетей в микрорайоне "Вышка-1" Мотовилихинского района города Перми</t>
  </si>
  <si>
    <t>1330141770</t>
  </si>
  <si>
    <t xml:space="preserve">Строительство водопроводных сетей в микрорайоне Турбино</t>
  </si>
  <si>
    <t>1330141780</t>
  </si>
  <si>
    <t xml:space="preserve">Строительство водопроводных сетей по ул. 2-я Мулянская Дзержинского района города Перми</t>
  </si>
  <si>
    <t>1330142000</t>
  </si>
  <si>
    <t xml:space="preserve">Строительство водопроводных сетей в микрорайоне Левшино</t>
  </si>
  <si>
    <t>1330142010</t>
  </si>
  <si>
    <t xml:space="preserve">Строительство водопроводных сетей в микрорайоне Энергетик</t>
  </si>
  <si>
    <t>1330142030</t>
  </si>
  <si>
    <t xml:space="preserve">Строительство водопроводных сетей в микрорайоне Энергетик по ул. Краснослудской</t>
  </si>
  <si>
    <t>1330142040</t>
  </si>
  <si>
    <t xml:space="preserve">Строительство места отвала снега по ул. Промышленной</t>
  </si>
  <si>
    <t>1330142060</t>
  </si>
  <si>
    <t xml:space="preserve">Строительство водопроводных сетей в микрорайоне Январский</t>
  </si>
  <si>
    <t>1330142100</t>
  </si>
  <si>
    <t xml:space="preserve">Строительство напорной канализации по отводу дождевых стоков от здания по ул. Маяковского, 57</t>
  </si>
  <si>
    <t>1330142110</t>
  </si>
  <si>
    <t xml:space="preserve">Строительство водопроводных сетей в микрорайоне Чапаевский</t>
  </si>
  <si>
    <t>1330142130</t>
  </si>
  <si>
    <t xml:space="preserve">Строительство сети водоотведения в микрорайоне Юбилейный по ул. Братская</t>
  </si>
  <si>
    <t>1330142140</t>
  </si>
  <si>
    <t xml:space="preserve">Строительство альтернативного источника в виде блочно-модульной котельной для снабжения тепловой энергией многоквартирных домов по адресам: шоссе Космонавтов, 322, 324, 326, 326а, 330</t>
  </si>
  <si>
    <t>1330142160</t>
  </si>
  <si>
    <t xml:space="preserve">Приобретение имущества, расположенного по адресу: Пермский край, г.Пермь, Мотовилихинский район, ул. Журналиста Дементьева (котельная газовая модульная МГК 2,0 МВт; газопровод высокого и среднего давления, ГРПШ (59:01:0000000:89529); земельный участок (59:01:4019087:1557)</t>
  </si>
  <si>
    <t>1330142250</t>
  </si>
  <si>
    <t xml:space="preserve">Приобретение объекта в муниципальную собственность "Сети канализации, водоснабжения по адресу: г. Пермь, Индустриальный район, по ул. Карпинского, 110"</t>
  </si>
  <si>
    <t>1330142260</t>
  </si>
  <si>
    <t xml:space="preserve">Приобретение объекта в муниципальную собственность "Тепловая сеть жилищного комплекса: шоссе Космонавтов, 322, шоссе Космонавтов, 324, шоссе Космонавтов, 326, шоссе Космонавтов, 326А, шоссе Космонавтов, 330"</t>
  </si>
  <si>
    <t>1330142360</t>
  </si>
  <si>
    <t xml:space="preserve">Реконструкция канализационной насосной станции "Речник" Дзержинского района города Перми</t>
  </si>
  <si>
    <t>1330143480</t>
  </si>
  <si>
    <t xml:space="preserve">Строительство сетей водоснабжения в микрорайоне "Заозерье" для земельных участков многодетных семей</t>
  </si>
  <si>
    <t>1330200000</t>
  </si>
  <si>
    <t xml:space="preserve">Муниципальный проект "Благоустройство территорий многоквартирных домов города Перми"</t>
  </si>
  <si>
    <t>1330271290</t>
  </si>
  <si>
    <t xml:space="preserve">Возмещение затрат по благоустройству дворовых территорий многоквартирных домов города</t>
  </si>
  <si>
    <t>133029Д220</t>
  </si>
  <si>
    <t xml:space="preserve">Возмещение затрат по благоустройству придомовых территорий многоквартирных домов города</t>
  </si>
  <si>
    <t>20,21,22,24,25,26,28,29</t>
  </si>
  <si>
    <t>1330300000</t>
  </si>
  <si>
    <t>133039Д190</t>
  </si>
  <si>
    <t>1340000000</t>
  </si>
  <si>
    <t>1340100000</t>
  </si>
  <si>
    <t xml:space="preserve">Комплекс процессных мероприятий "Содержание объектов инженерной инфраструктуры"</t>
  </si>
  <si>
    <t>1340100590</t>
  </si>
  <si>
    <t>1340121680</t>
  </si>
  <si>
    <t xml:space="preserve">Мероприятия в сфере коммунального хозяйства</t>
  </si>
  <si>
    <t>1340121740</t>
  </si>
  <si>
    <t xml:space="preserve">Содержание и ремонт объектов инженерной инфраструктуры</t>
  </si>
  <si>
    <t>1340171060</t>
  </si>
  <si>
    <t xml:space="preserve">Финансовое обеспечение затрат муниципального предприятия "Пермводоканал" на содержание санитарно-бытовых помещений</t>
  </si>
  <si>
    <t>1340171160</t>
  </si>
  <si>
    <t xml:space="preserve">Финансовое обеспечение расходов муниципального предприятия "Пермводоканал" по погашению денежных обязательств по договору займа</t>
  </si>
  <si>
    <t>1340200000</t>
  </si>
  <si>
    <t xml:space="preserve">Комплекс процессных мероприятий "Исполнение обязанностей собственника помещений по содержанию общего имущества собственников помещений в многоквартирных домах"</t>
  </si>
  <si>
    <t>1340221420</t>
  </si>
  <si>
    <t xml:space="preserve">Уплата взносов на капитальный ремонт общего имущества в многоквартирных домах в части муниципальной доли собственности</t>
  </si>
  <si>
    <t>1340221830</t>
  </si>
  <si>
    <t xml:space="preserve">Выполнение работ по капитальному ремонту многоквартирных домов, направленных на исполнение судебных актов</t>
  </si>
  <si>
    <t>94а</t>
  </si>
  <si>
    <t>1340300000</t>
  </si>
  <si>
    <t xml:space="preserve">Комплекс процессных мероприятий "Обеспечение эффективного управления аварийными многоквартирными домами в городе Перми"</t>
  </si>
  <si>
    <t>1340301060</t>
  </si>
  <si>
    <t>1340301070</t>
  </si>
  <si>
    <t>1340323250</t>
  </si>
  <si>
    <t xml:space="preserve">Содержание расселенных многоквартирных домов, признанных в установленном порядке аварийными и подлежащими сносу</t>
  </si>
  <si>
    <t>1340323870</t>
  </si>
  <si>
    <t xml:space="preserve">Снос аварийных многоквартирных домов</t>
  </si>
  <si>
    <t>1340382110</t>
  </si>
  <si>
    <t xml:space="preserve">Меры социальной поддержки гражданам, проживающим в непригодном для проживания и аварийном жилищном фонде</t>
  </si>
  <si>
    <t>1340400000</t>
  </si>
  <si>
    <t xml:space="preserve">Комплекс процессных мероприятий "Обеспечение санитарно-эпидемиологических требований законодательства"</t>
  </si>
  <si>
    <t>1340401060</t>
  </si>
  <si>
    <t>1340401070</t>
  </si>
  <si>
    <t>1340422030</t>
  </si>
  <si>
    <t xml:space="preserve">Обустройство и содержание мест (площадок) накопления твердых коммунальных отходов</t>
  </si>
  <si>
    <t>1340423430</t>
  </si>
  <si>
    <t xml:space="preserve">Обустройство контейнерных площадок нового образца в городе Перми</t>
  </si>
  <si>
    <t>1340423880</t>
  </si>
  <si>
    <t>1340500000</t>
  </si>
  <si>
    <t xml:space="preserve">Комплекс процессных мероприятий "Обеспечение деятельности департамента жилищно-коммунального хозяйства администрации города Перми"</t>
  </si>
  <si>
    <t>1340500110</t>
  </si>
  <si>
    <t>1400000000</t>
  </si>
  <si>
    <t xml:space="preserve">Муниципальная программа "Охрана природы и лесное хозяйство города Перми"</t>
  </si>
  <si>
    <t>1420000000</t>
  </si>
  <si>
    <t>1420100000</t>
  </si>
  <si>
    <t>14201SЖ410</t>
  </si>
  <si>
    <t>1420200000</t>
  </si>
  <si>
    <t xml:space="preserve">Муниципальный проект "Генеральная уборка"</t>
  </si>
  <si>
    <t>14202SЭ400</t>
  </si>
  <si>
    <t xml:space="preserve">Разработка проектов ликвидации объектов накопленного вреда окружающей среде</t>
  </si>
  <si>
    <t>1430000000</t>
  </si>
  <si>
    <t>1430100000</t>
  </si>
  <si>
    <t xml:space="preserve">Муниципальный проект "Строительство объектов в сфере экологии"</t>
  </si>
  <si>
    <t>1430143570</t>
  </si>
  <si>
    <t xml:space="preserve">Строительство городского питомника растений на земельном участке с кадастровым номером 59:01:0000000:91384</t>
  </si>
  <si>
    <t>1440000000</t>
  </si>
  <si>
    <t>1440100000</t>
  </si>
  <si>
    <t xml:space="preserve">Комплекс процессных мероприятий "Обустройство и содержание ООПТ, реализация природоохранных мероприятий"</t>
  </si>
  <si>
    <t>1440121630</t>
  </si>
  <si>
    <t xml:space="preserve">Реализация природоохранных мероприятий</t>
  </si>
  <si>
    <t xml:space="preserve">Охрана объектов растительного и животного мира и среды их обитания</t>
  </si>
  <si>
    <t>1440121660</t>
  </si>
  <si>
    <t xml:space="preserve">Обустройство и содержание ООПТ на территории города Перми</t>
  </si>
  <si>
    <t>11,13а</t>
  </si>
  <si>
    <t>1440200000</t>
  </si>
  <si>
    <t xml:space="preserve">Комплекс процессных мероприятий "Мероприятия по содержанию питомника растений"</t>
  </si>
  <si>
    <t>1440200590</t>
  </si>
  <si>
    <t>1440221690</t>
  </si>
  <si>
    <t xml:space="preserve">Посадка зеленых насаждений ценных видов</t>
  </si>
  <si>
    <t>1440222340</t>
  </si>
  <si>
    <t xml:space="preserve">Мероприятия по выращиванию посадочного материала, содержанию зеленых насаждений, озелененных территорий</t>
  </si>
  <si>
    <t>1440300000</t>
  </si>
  <si>
    <t xml:space="preserve">Комплекс процессных мероприятий "Сохранение и воспроизводство городских лесов"</t>
  </si>
  <si>
    <t>1440300590</t>
  </si>
  <si>
    <t xml:space="preserve">Лесное хозяйство</t>
  </si>
  <si>
    <t>1440321650</t>
  </si>
  <si>
    <t xml:space="preserve">Мероприятия в сфере использования, охраны, защиты и воспроизводства городских лесов</t>
  </si>
  <si>
    <t>1440400000</t>
  </si>
  <si>
    <t xml:space="preserve">Комплекс процессных мероприятий "Обращение с животными без владельцев"</t>
  </si>
  <si>
    <t>1440400590</t>
  </si>
  <si>
    <t xml:space="preserve">Сельское хозяйство и рыболовство</t>
  </si>
  <si>
    <t>1440421260</t>
  </si>
  <si>
    <t xml:space="preserve">Мероприятия по обустройству и содержанию площадок для выгула и дрессировки собак</t>
  </si>
  <si>
    <t>144042У150</t>
  </si>
  <si>
    <t xml:space="preserve">Организация мероприятий при осуществлении деятельности по обращению с животными без владельцев</t>
  </si>
  <si>
    <t>1440500000</t>
  </si>
  <si>
    <t xml:space="preserve">Комплекс процессных мероприятий "Обеспечение деятельности управления по экологии и природопользованию администрации города Перми"</t>
  </si>
  <si>
    <t>1440500110</t>
  </si>
  <si>
    <t>144052У100</t>
  </si>
  <si>
    <t xml:space="preserve"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</si>
  <si>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1500000000</t>
  </si>
  <si>
    <t xml:space="preserve">Муниципальная программа "Обеспечение жильем жителей города Перми"</t>
  </si>
  <si>
    <t>1510000000</t>
  </si>
  <si>
    <t>151И200000</t>
  </si>
  <si>
    <t xml:space="preserve">Муниципальный проект "Жилье"</t>
  </si>
  <si>
    <t>151И267483</t>
  </si>
  <si>
    <t xml:space="preserve">Обеспечение устойчивого сокращения непригодного для проживания жилищного фонда</t>
  </si>
  <si>
    <t>151И267484</t>
  </si>
  <si>
    <t xml:space="preserve">Реализация мероприятий по обеспечению устойчивого сокращения непригодного для проживания жилого фонда</t>
  </si>
  <si>
    <t>151И26748S</t>
  </si>
  <si>
    <t>151И26748Z</t>
  </si>
  <si>
    <t xml:space="preserve">Реализация региональной адресной программы по переселению граждан из аварийного жилищного фонда на территории Пермского края (расходы без финансовой поддержки публично-правовой компании "Фонд развития территорий"), источником финансового обеспечения которой являются средства, высвобождаемые в результате списания задолженности Пермского края по бюджетным кредитам, предоставленным из федерального бюджета</t>
  </si>
  <si>
    <t>1520000000</t>
  </si>
  <si>
    <t>1520100000</t>
  </si>
  <si>
    <t xml:space="preserve">Муниципальный проект "Расселение аварийного жилищного фонда на территории Пермского края"</t>
  </si>
  <si>
    <t>15201SЖ310</t>
  </si>
  <si>
    <t xml:space="preserve">Расселение многоквартирных домов, признанных в установленном порядке аварийными и подлежащими сносу, расположенных в границах подлежащей комплексному развитию территории жилой застройки</t>
  </si>
  <si>
    <t>1530000000</t>
  </si>
  <si>
    <t>1530100000</t>
  </si>
  <si>
    <t xml:space="preserve">Муниципальный проект "Переселение граждан города Перми из непригодного для проживания и аварийного жилищного фонда"</t>
  </si>
  <si>
    <t>1530121480</t>
  </si>
  <si>
    <t xml:space="preserve">Организация переселения граждан из аварийного жилищного фонда</t>
  </si>
  <si>
    <t>15301214С0</t>
  </si>
  <si>
    <t xml:space="preserve">Организация переселения граждан из аварийного жилищного фонда (расходы, источником финансового обеспечения которых являются средства, высвобождаемые в результате списания задолженности Пермского городского округа по бюджетному кредиту, предоставленному из бюджета Пермского края за счет средств федерального бюджета)</t>
  </si>
  <si>
    <t>1530200000</t>
  </si>
  <si>
    <t xml:space="preserve">Муниципальный проект "Обеспечение жилыми помещениями детей-сирот и детей, оставшихся без попечения родителей"</t>
  </si>
  <si>
    <t>153022С070</t>
  </si>
  <si>
    <t xml:space="preserve"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</si>
  <si>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153022С080</t>
  </si>
  <si>
    <t xml:space="preserve"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</si>
  <si>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153022С090</t>
  </si>
  <si>
    <t xml:space="preserve"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</si>
  <si>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15302R0820</t>
  </si>
  <si>
    <t xml:space="preserve"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</si>
  <si>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1540000000</t>
  </si>
  <si>
    <t>1540100000</t>
  </si>
  <si>
    <t xml:space="preserve">Комплекс процессных мероприятий "Осуществление мероприятий в сфере жилищных отношений"</t>
  </si>
  <si>
    <t>1540101060</t>
  </si>
  <si>
    <t>1540101070</t>
  </si>
  <si>
    <t>1540121500</t>
  </si>
  <si>
    <t xml:space="preserve">Обеспечение нормативного содержания муниципального жилищного фонда</t>
  </si>
  <si>
    <t>1540122110</t>
  </si>
  <si>
    <t xml:space="preserve">Мероприятия в сфере жилищных отношений</t>
  </si>
  <si>
    <t>1540123870</t>
  </si>
  <si>
    <t>1540200000</t>
  </si>
  <si>
    <t xml:space="preserve">Комплекс процессных мероприятий "Оказание мер социальной поддержки гражданам города Перми в целях улучшения жилищных условий"</t>
  </si>
  <si>
    <t>154022С520</t>
  </si>
  <si>
    <t xml:space="preserve">Обеспечение жилыми помещениями реабилитированных лиц, имеющих инвалидность или являющихся пенсионерами, и проживающих совместно членов их семей</t>
  </si>
  <si>
    <t>1540251340</t>
  </si>
  <si>
    <t xml:space="preserve">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</t>
  </si>
  <si>
    <t>1540251350</t>
  </si>
  <si>
    <t xml:space="preserve">Обеспечение жильем отдельных категорий граждан, установленных Федеральным законом от 12 января 1995 года № 5-ФЗ "О ветеранах"</t>
  </si>
  <si>
    <t>1540251760</t>
  </si>
  <si>
    <t xml:space="preserve">Обеспечение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</si>
  <si>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15402L4970</t>
  </si>
  <si>
    <t xml:space="preserve">Реализация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</t>
  </si>
  <si>
    <t>1540300000</t>
  </si>
  <si>
    <t xml:space="preserve">Комплекс процессных мероприятий "Обеспечение деятельности управления жилищных отношений администрации города Перми и подведомственного ему учреждения"</t>
  </si>
  <si>
    <t>1540300110</t>
  </si>
  <si>
    <t>1540300590</t>
  </si>
  <si>
    <t>9100000000</t>
  </si>
  <si>
    <t xml:space="preserve">Непрограммные расходы бюджета города Перми по реализации иных мероприятий</t>
  </si>
  <si>
    <t>9110000000</t>
  </si>
  <si>
    <t xml:space="preserve">Содержание централизованных бухгалтерий</t>
  </si>
  <si>
    <t>9110000590</t>
  </si>
  <si>
    <t>9120000000</t>
  </si>
  <si>
    <t xml:space="preserve">Повышение уровня благоустройства территории города Перми</t>
  </si>
  <si>
    <t>9120000590</t>
  </si>
  <si>
    <t>9130000000</t>
  </si>
  <si>
    <t xml:space="preserve">Повышение эффективности управления имущественным комплексом административных зданий (помещений) города Перми</t>
  </si>
  <si>
    <t>9130000590</t>
  </si>
  <si>
    <t>9130021920</t>
  </si>
  <si>
    <t xml:space="preserve">Содержание имущественного комплекса административных зданий (помещений)</t>
  </si>
  <si>
    <t>9130021960</t>
  </si>
  <si>
    <t xml:space="preserve">Приведение в нормативное состояние административных зданий (помещений)</t>
  </si>
  <si>
    <t>9140000000</t>
  </si>
  <si>
    <t xml:space="preserve">Развитие архивного дела в городе Перми</t>
  </si>
  <si>
    <t>9140000590</t>
  </si>
  <si>
    <t>9140001060</t>
  </si>
  <si>
    <t>9140023950</t>
  </si>
  <si>
    <t xml:space="preserve">Мероприятия по переводу документов территориальных и функциональных органов администрации города Перми с длительным сроком хранения в электронный вид</t>
  </si>
  <si>
    <t>9150000000</t>
  </si>
  <si>
    <t xml:space="preserve">Мероприятия по реализации единой информационной политики администрации города Перми</t>
  </si>
  <si>
    <t>9150000590</t>
  </si>
  <si>
    <t>9170000000</t>
  </si>
  <si>
    <t xml:space="preserve">Иные зарезервированные средства</t>
  </si>
  <si>
    <t>9170001050</t>
  </si>
  <si>
    <t xml:space="preserve">Средства на повышение оплаты труда работников бюджетной сферы</t>
  </si>
  <si>
    <t>9160000000</t>
  </si>
  <si>
    <t xml:space="preserve">Мероприятия, направленные на решение отдельных вопросов местного значения в микрорайонах города Перми</t>
  </si>
  <si>
    <t>9160025000</t>
  </si>
  <si>
    <t xml:space="preserve">Мероприятия, направленные на решение отдельных вопросов местного значения в микрорайонах города Перми (за исключением дорожного фонда)</t>
  </si>
  <si>
    <t>9190000000</t>
  </si>
  <si>
    <t xml:space="preserve">Иные непрограммные мероприятия</t>
  </si>
  <si>
    <t>9190020600</t>
  </si>
  <si>
    <t xml:space="preserve">Мероприятия по проведению выборов в Пермскую городскую Думу</t>
  </si>
  <si>
    <t xml:space="preserve">Обеспечение проведения выборов и референдумов</t>
  </si>
  <si>
    <t>9190021140</t>
  </si>
  <si>
    <t xml:space="preserve">Возврат средств в бюджет Пермского края на расселение многоквартирных домов, признанных в установленном порядке аварийными и подлежащими сносу, расположенных в границах подлежащей комплексному развитию территории жилой застройки</t>
  </si>
  <si>
    <t>9190021200</t>
  </si>
  <si>
    <t xml:space="preserve">Исполнение обязанностей по уплате платежей в федеральный бюджет</t>
  </si>
  <si>
    <t>9190021440</t>
  </si>
  <si>
    <t xml:space="preserve">Организация обучения муниципальных служащих и иных работников администрации города Перми</t>
  </si>
  <si>
    <t>9190021460</t>
  </si>
  <si>
    <t xml:space="preserve">Мероприятия в сфере применения информационных технологий</t>
  </si>
  <si>
    <t>9190021530</t>
  </si>
  <si>
    <t xml:space="preserve">Мероприятия в целях повышения престижа муниципальной службы</t>
  </si>
  <si>
    <t>9190021870</t>
  </si>
  <si>
    <t xml:space="preserve">Информирование населения по вопросам местного значения</t>
  </si>
  <si>
    <t>9190021880</t>
  </si>
  <si>
    <t xml:space="preserve">Мероприятия по гражданской обороне по подготовке населения и организаций к действиям в чрезвычайной ситуации в мирное и военное время</t>
  </si>
  <si>
    <t>9190021890</t>
  </si>
  <si>
    <t xml:space="preserve">Учреждение и издание печатного средства массовой информации для опубликования муниципальных правовых актов, обсуждения проектов муниципальных правовых актов по вопросам местного значения</t>
  </si>
  <si>
    <t>9190021900</t>
  </si>
  <si>
    <t xml:space="preserve">Мероприятия по созданию механизмов эффективного управления социально-экономическим развитием города Перми</t>
  </si>
  <si>
    <t>9190021910</t>
  </si>
  <si>
    <t xml:space="preserve">Оплата взносов в межмуниципальные ассоциации</t>
  </si>
  <si>
    <t>9190021950</t>
  </si>
  <si>
    <t xml:space="preserve">Обеспечение деятельности Пермской городской трехсторонней комиссии по регулированию социально-трудовых отношений в городе Перми</t>
  </si>
  <si>
    <t>9190023020</t>
  </si>
  <si>
    <t xml:space="preserve">Осуществление полномочий по составлению протоколов об административных правонарушениях и организации деятельности административных комиссий</t>
  </si>
  <si>
    <t>9190023640</t>
  </si>
  <si>
    <t xml:space="preserve">Исполнение обязательств по обслуживанию муниципального долга</t>
  </si>
  <si>
    <t>700</t>
  </si>
  <si>
    <t xml:space="preserve">Обслуживание государственного (муниципального) долга</t>
  </si>
  <si>
    <t xml:space="preserve">Обслуживание государственного (муниципального) внутреннего долга</t>
  </si>
  <si>
    <t>9190023720</t>
  </si>
  <si>
    <t xml:space="preserve">Мероприятия, связанные с награждением знаком отличия Пермской городской Думы "За вклад в развитие нормотворчества"</t>
  </si>
  <si>
    <t>9190023800</t>
  </si>
  <si>
    <t xml:space="preserve">Капитальный ремонт здания для реализации мероприятий дополнительного образования и размещения общественного центра</t>
  </si>
  <si>
    <t>9190023840</t>
  </si>
  <si>
    <t xml:space="preserve">Предоставление мер поддержки гражданину (муниципальному служащему) в рамках договора о целевом обучении с обязательством последующего прохождения муниципальной службы</t>
  </si>
  <si>
    <t>9190023970</t>
  </si>
  <si>
    <t xml:space="preserve">Увеличение финансового обеспечения переданных государственных полномочий по созданию и организации деятельности административной комиссии</t>
  </si>
  <si>
    <t>9190023980</t>
  </si>
  <si>
    <t xml:space="preserve">Возврат средств в бюджет Пермского края на обеспечение устойчивого сокращения непригодного для проживания жилищного фонда</t>
  </si>
  <si>
    <t>919002T060</t>
  </si>
  <si>
    <t xml:space="preserve"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</si>
  <si>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919002П040</t>
  </si>
  <si>
    <t xml:space="preserve">Составление протоколов об административных правонарушениях</t>
  </si>
  <si>
    <t>919002П060</t>
  </si>
  <si>
    <t xml:space="preserve">Осуществление полномочий по созданию и организации деятельности административных комиссий</t>
  </si>
  <si>
    <t>919002С250</t>
  </si>
  <si>
    <t xml:space="preserve"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</si>
  <si>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9190051200</t>
  </si>
  <si>
    <t xml:space="preserve"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</si>
  <si>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 xml:space="preserve">Судебная система</t>
  </si>
  <si>
    <t>9190059300</t>
  </si>
  <si>
    <t xml:space="preserve">Государственная регистрация актов гражданского состояния</t>
  </si>
  <si>
    <t>9190081050</t>
  </si>
  <si>
    <t xml:space="preserve">Единовременные денежные вознаграждения и ежегодные денежные выплаты Почетным гражданам города Перми</t>
  </si>
  <si>
    <t>9190081070</t>
  </si>
  <si>
    <t xml:space="preserve">Выплата денежного вознаграждения физическим лицам, награжденным знаком отличия Пермской городской Думы "За вклад в развитие нормотворчества"</t>
  </si>
  <si>
    <t>9190081100</t>
  </si>
  <si>
    <t xml:space="preserve">Выплата денежного вознаграждения физическим лицам, награжденным Почетным знаком г. Перми "За заслуги перед г. Пермь"</t>
  </si>
  <si>
    <t>9190082070</t>
  </si>
  <si>
    <t xml:space="preserve">Денежное вознаграждение физическим лицам, награжденным Почетной грамотой города Перми</t>
  </si>
  <si>
    <t>9190082080</t>
  </si>
  <si>
    <t xml:space="preserve">Пенсии за выслугу лет лицам, замещавшим муниципальные должности (в т.ч. выборные муниципальные должности), муниципальные должности муниципальной службы, должности муниципальной службы города Перми</t>
  </si>
  <si>
    <t xml:space="preserve">Пенсионное обеспечение</t>
  </si>
  <si>
    <t>9200000000</t>
  </si>
  <si>
    <t xml:space="preserve">Непрограммные расходы по обеспечению деятельности Пермской городской Думы</t>
  </si>
  <si>
    <t>9220000000</t>
  </si>
  <si>
    <t xml:space="preserve">Депутаты Пермской городской Думы и их помощники</t>
  </si>
  <si>
    <t>9220000110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</si>
  <si>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</si>
  <si>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9290000000</t>
  </si>
  <si>
    <t xml:space="preserve">Аппарат органа городского самоуправления</t>
  </si>
  <si>
    <t>9290000110</t>
  </si>
  <si>
    <t>9300000000</t>
  </si>
  <si>
    <t xml:space="preserve">Непрограммные расходы по обеспечению деятельности Контрольно-счетной палаты города Перми</t>
  </si>
  <si>
    <t>9310000000</t>
  </si>
  <si>
    <t xml:space="preserve">Руководитель, заместитель руководителя и аудиторы Контрольно-счетной палаты города Перми</t>
  </si>
  <si>
    <t>9310000110</t>
  </si>
  <si>
    <t xml:space="preserve">Обеспечение деятельности финансовых, налоговых и таможенных органов и органов финансового (финансово-бюджетного) надзора</t>
  </si>
  <si>
    <t>9390000000</t>
  </si>
  <si>
    <t>9390000110</t>
  </si>
  <si>
    <t>9500000000</t>
  </si>
  <si>
    <t xml:space="preserve">Непрограммные расходы по обеспечению деятельности администрации города Перми</t>
  </si>
  <si>
    <t>9510000000</t>
  </si>
  <si>
    <t xml:space="preserve">Глава города Перми</t>
  </si>
  <si>
    <t>9510000110</t>
  </si>
  <si>
    <t xml:space="preserve">Функционирование высшего должностного лица субъекта Российской Федерации и муниципального образования</t>
  </si>
  <si>
    <t>9570000000</t>
  </si>
  <si>
    <t xml:space="preserve">Территориальные органы администрации города Перми</t>
  </si>
  <si>
    <t>9570000110</t>
  </si>
  <si>
    <t>9580000000</t>
  </si>
  <si>
    <t xml:space="preserve">Функциональные органы администрации города Перми</t>
  </si>
  <si>
    <t>9580000110</t>
  </si>
  <si>
    <t>9590000000</t>
  </si>
  <si>
    <t>9590000110</t>
  </si>
  <si>
    <t>9600000000</t>
  </si>
  <si>
    <t xml:space="preserve">Другие непрограммные расходы по реализации вопросов местного значения города Перми, связанных с общегородским управлением</t>
  </si>
  <si>
    <t>9610000000</t>
  </si>
  <si>
    <t xml:space="preserve">Расходы на исполнение судебных актов по обращению взыскания на средства местного бюджета</t>
  </si>
  <si>
    <t>9610092000</t>
  </si>
  <si>
    <t xml:space="preserve">Средства на исполнение судебных актов, вступивших в законную силу</t>
  </si>
  <si>
    <t>60а</t>
  </si>
  <si>
    <t>9620000000</t>
  </si>
  <si>
    <t xml:space="preserve">Резервный фонд</t>
  </si>
  <si>
    <t>9620093000</t>
  </si>
  <si>
    <t xml:space="preserve">Резервный фонд администрации города Перми</t>
  </si>
  <si>
    <t xml:space="preserve">Резервные фонды</t>
  </si>
  <si>
    <t>9700000000</t>
  </si>
  <si>
    <t xml:space="preserve">Непрограммные расходы на реализацию единой политики в сфере инвестиционной и строительной деятельности на территории г. Перми</t>
  </si>
  <si>
    <t>9710000000</t>
  </si>
  <si>
    <t xml:space="preserve">Непрограммные расходы по обеспечению деятельности муниципального казенного учреждения "Управление технического заказчика"</t>
  </si>
  <si>
    <t>9710000590</t>
  </si>
  <si>
    <t>0000000000</t>
  </si>
  <si>
    <t>000</t>
  </si>
  <si>
    <t>00</t>
  </si>
  <si>
    <t xml:space="preserve">Условно утвержденные расходы</t>
  </si>
  <si>
    <t xml:space="preserve">Общий итог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</si>
</sst>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00"/>
    <numFmt numFmtId="161" formatCode="#,##0.00000"/>
  </numFmts>
  <fonts count="9">
    <font>
      <sz val="11.000000"/>
      <color theme="1"/>
      <name val="Calibri"/>
      <scheme val="minor"/>
    </font>
    <font>
      <sz val="12.000000"/>
      <name val="Times New Roman"/>
    </font>
    <font>
      <b/>
      <sz val="12.000000"/>
      <name val="Times New Roman"/>
    </font>
    <font>
      <sz val="11.000000"/>
      <name val="Times New Roman"/>
    </font>
    <font>
      <b/>
      <sz val="11.000000"/>
      <name val="Times New Roman"/>
    </font>
    <font>
      <i/>
      <sz val="12.000000"/>
      <name val="Times New Roman"/>
    </font>
    <font>
      <i/>
      <sz val="11.000000"/>
      <name val="Times New Roman"/>
    </font>
    <font>
      <b/>
      <i/>
      <sz val="12.000000"/>
      <name val="Times New Roman"/>
    </font>
    <font>
      <b/>
      <i/>
      <sz val="11.000000"/>
      <name val="Times New Roman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1" fillId="0" borderId="0" numFmtId="0" xfId="0" applyFont="1"/>
    <xf fontId="1" fillId="0" borderId="0" numFmtId="0" xfId="0" applyFont="1" applyAlignment="1">
      <alignment horizontal="right" vertical="center"/>
    </xf>
    <xf fontId="1" fillId="0" borderId="0" numFmtId="0" xfId="0" applyFont="1" applyAlignment="1">
      <alignment vertical="center"/>
    </xf>
    <xf fontId="1" fillId="0" borderId="0" numFmtId="160" xfId="0" applyNumberFormat="1" applyFont="1" applyAlignment="1">
      <alignment horizontal="right" vertical="center"/>
    </xf>
    <xf fontId="2" fillId="0" borderId="0" numFmtId="0" xfId="0" applyFont="1" applyAlignment="1">
      <alignment horizontal="center" vertical="center" wrapText="1"/>
    </xf>
    <xf fontId="2" fillId="0" borderId="0" numFmtId="0" xfId="0" applyFont="1" applyAlignment="1">
      <alignment vertical="center" wrapText="1"/>
    </xf>
    <xf fontId="2" fillId="0" borderId="0" numFmtId="160" xfId="0" applyNumberFormat="1" applyFont="1" applyAlignment="1">
      <alignment horizontal="center" vertical="center" wrapText="1"/>
    </xf>
    <xf fontId="1" fillId="0" borderId="0" numFmtId="49" xfId="0" applyNumberFormat="1" applyFont="1" applyAlignment="1">
      <alignment horizontal="center" vertical="center"/>
    </xf>
    <xf fontId="1" fillId="0" borderId="0" numFmtId="0" xfId="0" applyFont="1" applyAlignment="1">
      <alignment horizontal="center" vertical="center"/>
    </xf>
    <xf fontId="1" fillId="0" borderId="0" numFmtId="0" xfId="0" applyFont="1" applyAlignment="1">
      <alignment wrapText="1"/>
    </xf>
    <xf fontId="1" fillId="0" borderId="0" numFmtId="160" xfId="0" applyNumberFormat="1" applyFont="1" applyAlignment="1">
      <alignment horizontal="right"/>
    </xf>
    <xf fontId="1" fillId="0" borderId="0" numFmtId="161" xfId="0" applyNumberFormat="1" applyFont="1" applyAlignment="1">
      <alignment horizontal="right"/>
    </xf>
    <xf fontId="1" fillId="0" borderId="0" numFmtId="0" xfId="0" applyFont="1" applyAlignment="1">
      <alignment horizontal="right"/>
    </xf>
    <xf fontId="1" fillId="0" borderId="1" numFmtId="49" xfId="0" applyNumberFormat="1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2" fillId="0" borderId="0" numFmtId="0" xfId="0" applyFont="1"/>
    <xf fontId="2" fillId="0" borderId="1" numFmtId="49" xfId="0" applyNumberFormat="1" applyFont="1" applyBorder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2" fillId="0" borderId="1" numFmtId="0" xfId="0" applyFont="1" applyBorder="1" applyAlignment="1">
      <alignment horizontal="left" vertical="center" wrapText="1"/>
    </xf>
    <xf fontId="2" fillId="0" borderId="1" numFmtId="160" xfId="0" applyNumberFormat="1" applyFont="1" applyBorder="1" applyAlignment="1">
      <alignment horizontal="center" vertical="center"/>
    </xf>
    <xf fontId="2" fillId="0" borderId="0" numFmtId="3" xfId="0" applyNumberFormat="1" applyFont="1" applyAlignment="1">
      <alignment horizontal="center" vertical="center"/>
    </xf>
    <xf fontId="4" fillId="0" borderId="0" numFmtId="3" xfId="0" applyNumberFormat="1" applyFont="1" applyAlignment="1">
      <alignment horizontal="center" vertical="center"/>
    </xf>
    <xf fontId="5" fillId="0" borderId="0" numFmtId="0" xfId="0" applyFont="1"/>
    <xf fontId="5" fillId="0" borderId="1" numFmtId="49" xfId="0" applyNumberFormat="1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left" vertical="center" wrapText="1"/>
    </xf>
    <xf fontId="5" fillId="0" borderId="1" numFmtId="160" xfId="0" applyNumberFormat="1" applyFont="1" applyBorder="1" applyAlignment="1">
      <alignment horizontal="center" vertical="center"/>
    </xf>
    <xf fontId="5" fillId="0" borderId="0" numFmtId="3" xfId="0" applyNumberFormat="1" applyFont="1" applyAlignment="1">
      <alignment horizontal="center" vertical="center"/>
    </xf>
    <xf fontId="6" fillId="0" borderId="0" numFmtId="3" xfId="0" applyNumberFormat="1" applyFont="1" applyAlignment="1">
      <alignment horizontal="center" vertical="center"/>
    </xf>
    <xf fontId="1" fillId="0" borderId="1" numFmtId="0" xfId="0" applyFont="1" applyBorder="1" applyAlignment="1">
      <alignment horizontal="left" vertical="center" wrapText="1"/>
    </xf>
    <xf fontId="1" fillId="0" borderId="1" numFmtId="160" xfId="0" applyNumberFormat="1" applyFont="1" applyBorder="1" applyAlignment="1">
      <alignment horizontal="center" vertical="center"/>
    </xf>
    <xf fontId="1" fillId="0" borderId="0" numFmtId="3" xfId="0" applyNumberFormat="1" applyFont="1" applyAlignment="1">
      <alignment horizontal="center" vertical="center"/>
    </xf>
    <xf fontId="3" fillId="0" borderId="0" numFmtId="3" xfId="0" applyNumberFormat="1" applyFont="1" applyAlignment="1">
      <alignment horizontal="center" vertical="center"/>
    </xf>
    <xf fontId="1" fillId="0" borderId="1" numFmtId="0" xfId="0" applyFont="1" applyBorder="1" applyAlignment="1">
      <alignment horizontal="left" vertical="top" wrapText="1"/>
    </xf>
    <xf fontId="1" fillId="0" borderId="1" numFmtId="160" xfId="0" applyNumberFormat="1" applyFont="1" applyBorder="1" applyAlignment="1">
      <alignment horizontal="center" vertical="top" wrapText="1"/>
    </xf>
    <xf fontId="1" fillId="0" borderId="1" numFmtId="160" xfId="0" applyNumberFormat="1" applyFont="1" applyBorder="1" applyAlignment="1">
      <alignment horizontal="center" vertical="center" wrapText="1"/>
    </xf>
    <xf fontId="1" fillId="0" borderId="1" numFmtId="49" xfId="0" applyNumberFormat="1" applyFont="1" applyBorder="1" applyAlignment="1">
      <alignment horizontal="left" vertical="center" wrapText="1"/>
    </xf>
    <xf fontId="7" fillId="0" borderId="0" numFmtId="0" xfId="0" applyFont="1"/>
    <xf fontId="7" fillId="0" borderId="1" numFmtId="0" xfId="0" applyFont="1" applyBorder="1" applyAlignment="1">
      <alignment horizontal="center" vertical="center" wrapText="1"/>
    </xf>
    <xf fontId="7" fillId="0" borderId="1" numFmtId="49" xfId="0" applyNumberFormat="1" applyFont="1" applyBorder="1" applyAlignment="1">
      <alignment horizontal="center" vertical="center" wrapText="1"/>
    </xf>
    <xf fontId="5" fillId="0" borderId="1" numFmtId="0" xfId="0" applyFont="1" applyBorder="1" applyAlignment="1">
      <alignment horizontal="left" vertical="top" wrapText="1"/>
    </xf>
    <xf fontId="7" fillId="0" borderId="1" numFmtId="160" xfId="0" applyNumberFormat="1" applyFont="1" applyBorder="1" applyAlignment="1">
      <alignment horizontal="center" vertical="center"/>
    </xf>
    <xf fontId="7" fillId="0" borderId="0" numFmtId="3" xfId="0" applyNumberFormat="1" applyFont="1" applyAlignment="1">
      <alignment horizontal="center" vertical="center"/>
    </xf>
    <xf fontId="8" fillId="0" borderId="0" numFmtId="3" xfId="0" applyNumberFormat="1" applyFont="1" applyAlignment="1">
      <alignment horizontal="center" vertical="center"/>
    </xf>
    <xf fontId="5" fillId="0" borderId="1" numFmtId="160" xfId="0" applyNumberFormat="1" applyFont="1" applyBorder="1" applyAlignment="1">
      <alignment horizontal="center" vertical="center" wrapText="1"/>
    </xf>
    <xf fontId="2" fillId="0" borderId="1" numFmtId="49" xfId="0" applyNumberFormat="1" applyFont="1" applyBorder="1" applyAlignment="1">
      <alignment horizontal="left" vertical="center" wrapText="1"/>
    </xf>
    <xf fontId="3" fillId="0" borderId="0" numFmtId="3" xfId="0" applyNumberFormat="1" applyFont="1"/>
    <xf fontId="3" fillId="0" borderId="0" numFmtId="4" xfId="0" applyNumberFormat="1" applyFont="1"/>
    <xf fontId="1" fillId="0" borderId="0" numFmtId="16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topLeftCell="A1" zoomScale="90" workbookViewId="0">
      <pane ySplit="14" topLeftCell="A15" activePane="bottomLeft" state="frozen"/>
      <selection activeCell="K5" activeCellId="0" sqref="K5"/>
    </sheetView>
  </sheetViews>
  <sheetFormatPr defaultRowHeight="14.25"/>
  <cols>
    <col customWidth="1" min="1" max="1" style="1" width="14.85546875"/>
    <col customWidth="1" min="2" max="2" style="1" width="11.140625"/>
    <col customWidth="1" min="3" max="4" style="1" width="7.7109375"/>
    <col customWidth="1" min="5" max="5" style="1" width="49"/>
    <col customWidth="1" hidden="1" min="6" max="27" style="1" width="18.7109375"/>
    <col customWidth="1" min="28" max="30" style="1" width="18.7109375"/>
    <col customWidth="1" hidden="1" min="31" max="31" style="1" width="18.7109375"/>
    <col customWidth="1" hidden="1" min="32" max="34" style="1" width="9.140625"/>
    <col customWidth="1" hidden="1" min="35" max="35" style="1" width="0"/>
    <col min="36" max="16384" style="1" width="9.140625"/>
  </cols>
  <sheetData>
    <row r="1" ht="15"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0</v>
      </c>
      <c r="AD1" s="2"/>
    </row>
    <row r="2" ht="15">
      <c r="S2" s="2"/>
      <c r="T2" s="2"/>
      <c r="U2" s="2"/>
      <c r="V2" s="2"/>
      <c r="W2" s="2"/>
      <c r="X2" s="2"/>
      <c r="Y2" s="2"/>
      <c r="Z2" s="2"/>
      <c r="AA2" s="2"/>
      <c r="AB2" s="2"/>
      <c r="AC2" s="2" t="s">
        <v>1</v>
      </c>
      <c r="AD2" s="2"/>
    </row>
    <row r="3" ht="15">
      <c r="S3" s="2"/>
      <c r="T3" s="2"/>
      <c r="U3" s="2"/>
      <c r="V3" s="2"/>
      <c r="W3" s="2"/>
      <c r="X3" s="2"/>
      <c r="Y3" s="2"/>
      <c r="Z3" s="2"/>
      <c r="AA3" s="2"/>
      <c r="AB3" s="2"/>
      <c r="AC3" s="2" t="s">
        <v>2</v>
      </c>
      <c r="AD3" s="2"/>
    </row>
    <row r="4" ht="14.25">
      <c r="R4" s="1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ht="15">
      <c r="S5" s="2"/>
      <c r="T5" s="2"/>
      <c r="U5" s="2"/>
      <c r="V5" s="2"/>
      <c r="W5" s="2"/>
      <c r="X5" s="2"/>
      <c r="Y5" s="2"/>
      <c r="Z5" s="2"/>
      <c r="AA5" s="2"/>
      <c r="AB5" s="2"/>
      <c r="AC5" s="2" t="s">
        <v>0</v>
      </c>
      <c r="AD5" s="2"/>
    </row>
    <row r="6" ht="15">
      <c r="A6" s="1"/>
      <c r="B6" s="2"/>
      <c r="C6" s="2"/>
      <c r="D6" s="3"/>
      <c r="E6" s="3"/>
      <c r="F6" s="2"/>
      <c r="G6" s="2" t="s">
        <v>0</v>
      </c>
      <c r="H6" s="2"/>
      <c r="I6" s="2"/>
      <c r="J6" s="2"/>
      <c r="K6" s="2"/>
      <c r="L6" s="2"/>
      <c r="M6" s="2"/>
      <c r="N6" s="2"/>
      <c r="O6" s="2"/>
      <c r="P6" s="2"/>
      <c r="Q6" s="2"/>
      <c r="R6" s="4"/>
      <c r="S6" s="2"/>
      <c r="T6" s="2"/>
      <c r="U6" s="2"/>
      <c r="V6" s="2"/>
      <c r="W6" s="2"/>
      <c r="X6" s="2"/>
      <c r="Y6" s="2"/>
      <c r="Z6" s="2"/>
      <c r="AA6" s="2"/>
      <c r="AB6" s="2"/>
      <c r="AC6" s="2" t="s">
        <v>1</v>
      </c>
      <c r="AD6" s="2"/>
      <c r="AE6" s="2"/>
    </row>
    <row r="7" ht="15">
      <c r="A7" s="1"/>
      <c r="B7" s="2"/>
      <c r="C7" s="2"/>
      <c r="D7" s="3"/>
      <c r="E7" s="3"/>
      <c r="F7" s="2"/>
      <c r="G7" s="2" t="s">
        <v>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 t="s">
        <v>2</v>
      </c>
      <c r="AD7" s="2"/>
      <c r="AE7" s="2"/>
    </row>
    <row r="8" ht="15">
      <c r="A8" s="1"/>
      <c r="B8" s="2"/>
      <c r="C8" s="2"/>
      <c r="D8" s="3"/>
      <c r="E8" s="3"/>
      <c r="F8" s="2"/>
      <c r="G8" s="2" t="s">
        <v>2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3</v>
      </c>
      <c r="AD8" s="2"/>
      <c r="AE8" s="2"/>
    </row>
    <row r="9" ht="35.25" customHeight="1">
      <c r="A9" s="5" t="s">
        <v>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ht="31.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ht="15.75" hidden="1" customHeight="1">
      <c r="A11" s="6"/>
      <c r="B11" s="6"/>
      <c r="C11" s="6"/>
      <c r="D11" s="6"/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ht="15">
      <c r="A12" s="8"/>
      <c r="B12" s="9"/>
      <c r="C12" s="8"/>
      <c r="D12" s="8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2"/>
      <c r="AC12" s="12"/>
      <c r="AD12" s="12" t="s">
        <v>5</v>
      </c>
      <c r="AE12" s="11"/>
      <c r="AF12" s="13"/>
      <c r="AG12" s="13"/>
    </row>
    <row r="13" ht="24.75" customHeight="1">
      <c r="A13" s="14" t="s">
        <v>6</v>
      </c>
      <c r="B13" s="15" t="s">
        <v>7</v>
      </c>
      <c r="C13" s="14" t="s">
        <v>8</v>
      </c>
      <c r="D13" s="14" t="s">
        <v>9</v>
      </c>
      <c r="E13" s="15" t="s">
        <v>10</v>
      </c>
      <c r="F13" s="15" t="s">
        <v>11</v>
      </c>
      <c r="G13" s="15" t="s">
        <v>12</v>
      </c>
      <c r="H13" s="15" t="s">
        <v>13</v>
      </c>
      <c r="I13" s="15" t="s">
        <v>14</v>
      </c>
      <c r="J13" s="15"/>
      <c r="K13" s="15"/>
      <c r="L13" s="15" t="s">
        <v>11</v>
      </c>
      <c r="M13" s="15" t="s">
        <v>12</v>
      </c>
      <c r="N13" s="15" t="s">
        <v>13</v>
      </c>
      <c r="O13" s="15" t="s">
        <v>15</v>
      </c>
      <c r="P13" s="15"/>
      <c r="Q13" s="15"/>
      <c r="R13" s="15" t="s">
        <v>11</v>
      </c>
      <c r="S13" s="15" t="s">
        <v>12</v>
      </c>
      <c r="T13" s="15" t="s">
        <v>13</v>
      </c>
      <c r="U13" s="16" t="s">
        <v>16</v>
      </c>
      <c r="V13" s="15" t="s">
        <v>11</v>
      </c>
      <c r="W13" s="15" t="s">
        <v>12</v>
      </c>
      <c r="X13" s="15" t="s">
        <v>13</v>
      </c>
      <c r="Y13" s="15" t="s">
        <v>17</v>
      </c>
      <c r="Z13" s="15"/>
      <c r="AA13" s="15"/>
      <c r="AB13" s="15" t="s">
        <v>11</v>
      </c>
      <c r="AC13" s="15" t="s">
        <v>12</v>
      </c>
      <c r="AD13" s="15" t="s">
        <v>13</v>
      </c>
      <c r="AE13" s="15" t="s">
        <v>18</v>
      </c>
      <c r="AF13" s="9"/>
      <c r="AG13" s="9"/>
    </row>
    <row r="14" ht="34.5" customHeight="1">
      <c r="A14" s="14"/>
      <c r="B14" s="15"/>
      <c r="C14" s="14"/>
      <c r="D14" s="14"/>
      <c r="E14" s="15"/>
      <c r="F14" s="15"/>
      <c r="G14" s="15"/>
      <c r="H14" s="15"/>
      <c r="I14" s="15" t="s">
        <v>11</v>
      </c>
      <c r="J14" s="15" t="s">
        <v>12</v>
      </c>
      <c r="K14" s="15" t="s">
        <v>13</v>
      </c>
      <c r="L14" s="15"/>
      <c r="M14" s="15"/>
      <c r="N14" s="15"/>
      <c r="O14" s="15" t="s">
        <v>11</v>
      </c>
      <c r="P14" s="15" t="s">
        <v>12</v>
      </c>
      <c r="Q14" s="15" t="s">
        <v>13</v>
      </c>
      <c r="R14" s="15"/>
      <c r="S14" s="15"/>
      <c r="T14" s="15"/>
      <c r="U14" s="15" t="s">
        <v>11</v>
      </c>
      <c r="V14" s="15"/>
      <c r="W14" s="15"/>
      <c r="X14" s="15"/>
      <c r="Y14" s="15" t="s">
        <v>11</v>
      </c>
      <c r="Z14" s="15" t="s">
        <v>12</v>
      </c>
      <c r="AA14" s="15" t="s">
        <v>13</v>
      </c>
      <c r="AB14" s="15"/>
      <c r="AC14" s="15"/>
      <c r="AD14" s="15"/>
      <c r="AE14" s="15"/>
      <c r="AF14" s="9">
        <v>0</v>
      </c>
      <c r="AG14" s="9" t="s">
        <v>19</v>
      </c>
      <c r="AH14" s="1" t="s">
        <v>20</v>
      </c>
    </row>
    <row r="15" s="17" customFormat="1" ht="30">
      <c r="A15" s="18" t="s">
        <v>21</v>
      </c>
      <c r="B15" s="19"/>
      <c r="C15" s="18"/>
      <c r="D15" s="18"/>
      <c r="E15" s="20" t="s">
        <v>22</v>
      </c>
      <c r="F15" s="21">
        <f>F16+F42</f>
        <v>329801.29999999999</v>
      </c>
      <c r="G15" s="21">
        <f>G16+G42</f>
        <v>250094.29999999999</v>
      </c>
      <c r="H15" s="21">
        <f>H16+H42</f>
        <v>253087.09999999998</v>
      </c>
      <c r="I15" s="21">
        <f>I16+I42</f>
        <v>0</v>
      </c>
      <c r="J15" s="21">
        <f>J16+J42</f>
        <v>0</v>
      </c>
      <c r="K15" s="21">
        <f>K16+K42</f>
        <v>0</v>
      </c>
      <c r="L15" s="21">
        <f t="shared" ref="L15:L78" si="0">F15+I15</f>
        <v>329801.29999999999</v>
      </c>
      <c r="M15" s="21">
        <f t="shared" ref="M15:M78" si="1">G15+J15</f>
        <v>250094.29999999999</v>
      </c>
      <c r="N15" s="21">
        <f t="shared" ref="N15:N78" si="2">H15+K15</f>
        <v>253087.09999999998</v>
      </c>
      <c r="O15" s="21">
        <f>O16+O42</f>
        <v>9236.1970000000001</v>
      </c>
      <c r="P15" s="21">
        <f>P16+P42</f>
        <v>936.69999999999993</v>
      </c>
      <c r="Q15" s="21">
        <f>Q16+Q42</f>
        <v>32412.556</v>
      </c>
      <c r="R15" s="21">
        <f t="shared" ref="R15:R78" si="3">L15+O15</f>
        <v>339037.49699999997</v>
      </c>
      <c r="S15" s="21">
        <f t="shared" ref="S15:S78" si="4">M15+P15</f>
        <v>251031</v>
      </c>
      <c r="T15" s="21">
        <f t="shared" ref="T15:T78" si="5">N15+Q15</f>
        <v>285499.65599999996</v>
      </c>
      <c r="U15" s="21">
        <f>U16+U42</f>
        <v>-1242.6900000000001</v>
      </c>
      <c r="V15" s="21">
        <f t="shared" ref="V15:V78" si="6">R15+U15</f>
        <v>337794.80699999997</v>
      </c>
      <c r="W15" s="21">
        <f t="shared" ref="W15:W78" si="7">S15</f>
        <v>251031</v>
      </c>
      <c r="X15" s="21">
        <f t="shared" ref="X15:X78" si="8">T15</f>
        <v>285499.65599999996</v>
      </c>
      <c r="Y15" s="21">
        <f>Y16+Y42</f>
        <v>-5863.6110000000008</v>
      </c>
      <c r="Z15" s="21">
        <f>Z16+Z42</f>
        <v>0</v>
      </c>
      <c r="AA15" s="21">
        <f>AA16+AA42</f>
        <v>0</v>
      </c>
      <c r="AB15" s="21">
        <f t="shared" ref="AB15:AB78" si="9">V15+Y15</f>
        <v>331931.196</v>
      </c>
      <c r="AC15" s="21">
        <f t="shared" ref="AC15:AC78" si="10">W15+Z15</f>
        <v>251031</v>
      </c>
      <c r="AD15" s="21">
        <f t="shared" ref="AD15:AD78" si="11">X15+AA15</f>
        <v>285499.65599999996</v>
      </c>
      <c r="AE15" s="21">
        <f>AE16+AE42</f>
        <v>0</v>
      </c>
      <c r="AF15" s="22"/>
      <c r="AG15" s="23"/>
      <c r="AH15" s="17" t="str">
        <f t="shared" ref="AH15:AH78" si="12">CONCATENATE(C15,D15)</f>
        <v/>
      </c>
    </row>
    <row r="16" s="24" customFormat="1" ht="15">
      <c r="A16" s="25" t="s">
        <v>23</v>
      </c>
      <c r="B16" s="26"/>
      <c r="C16" s="25"/>
      <c r="D16" s="25"/>
      <c r="E16" s="27" t="s">
        <v>24</v>
      </c>
      <c r="F16" s="28">
        <f>F17+F30</f>
        <v>163469.89999999999</v>
      </c>
      <c r="G16" s="28">
        <f>G17+G30</f>
        <v>90333.399999999994</v>
      </c>
      <c r="H16" s="28">
        <f>H17+H30</f>
        <v>95333.399999999994</v>
      </c>
      <c r="I16" s="28">
        <f>I17+I30</f>
        <v>0</v>
      </c>
      <c r="J16" s="28">
        <f>J17+J30</f>
        <v>0</v>
      </c>
      <c r="K16" s="28">
        <f>K17+K30</f>
        <v>0</v>
      </c>
      <c r="L16" s="28">
        <f t="shared" si="0"/>
        <v>163469.89999999999</v>
      </c>
      <c r="M16" s="28">
        <f t="shared" si="1"/>
        <v>90333.399999999994</v>
      </c>
      <c r="N16" s="28">
        <f t="shared" si="2"/>
        <v>95333.399999999994</v>
      </c>
      <c r="O16" s="28">
        <f>O17+O30</f>
        <v>6095.1579999999994</v>
      </c>
      <c r="P16" s="28">
        <f>P17+P30</f>
        <v>0</v>
      </c>
      <c r="Q16" s="28">
        <f>Q17+Q30</f>
        <v>31475.856</v>
      </c>
      <c r="R16" s="28">
        <f t="shared" si="3"/>
        <v>169565.05799999999</v>
      </c>
      <c r="S16" s="28">
        <f t="shared" si="4"/>
        <v>90333.399999999994</v>
      </c>
      <c r="T16" s="28">
        <f t="shared" si="5"/>
        <v>126809.25599999999</v>
      </c>
      <c r="U16" s="28">
        <f>U17+U30</f>
        <v>-1242.6900000000001</v>
      </c>
      <c r="V16" s="28">
        <f t="shared" si="6"/>
        <v>168322.36799999999</v>
      </c>
      <c r="W16" s="28">
        <f t="shared" si="7"/>
        <v>90333.399999999994</v>
      </c>
      <c r="X16" s="28">
        <f t="shared" si="8"/>
        <v>126809.25599999999</v>
      </c>
      <c r="Y16" s="28">
        <f>Y17+Y30</f>
        <v>-4209.2570000000005</v>
      </c>
      <c r="Z16" s="28">
        <f>Z17+Z30</f>
        <v>0</v>
      </c>
      <c r="AA16" s="28">
        <f>AA17+AA30</f>
        <v>0</v>
      </c>
      <c r="AB16" s="28">
        <f t="shared" si="9"/>
        <v>164113.11099999998</v>
      </c>
      <c r="AC16" s="28">
        <f t="shared" si="10"/>
        <v>90333.399999999994</v>
      </c>
      <c r="AD16" s="28">
        <f t="shared" si="11"/>
        <v>126809.25599999999</v>
      </c>
      <c r="AE16" s="28">
        <f>AE17+AE30</f>
        <v>0</v>
      </c>
      <c r="AF16" s="29"/>
      <c r="AG16" s="30"/>
      <c r="AH16" s="24" t="str">
        <f t="shared" si="12"/>
        <v/>
      </c>
    </row>
    <row r="17" ht="30">
      <c r="A17" s="14" t="s">
        <v>25</v>
      </c>
      <c r="B17" s="15"/>
      <c r="C17" s="14"/>
      <c r="D17" s="14"/>
      <c r="E17" s="31" t="s">
        <v>26</v>
      </c>
      <c r="F17" s="32">
        <f>F18+F27</f>
        <v>78136.5</v>
      </c>
      <c r="G17" s="32">
        <f>G18+G27</f>
        <v>0</v>
      </c>
      <c r="H17" s="32">
        <f>H18+H27</f>
        <v>0</v>
      </c>
      <c r="I17" s="32">
        <f>I18+I27</f>
        <v>0</v>
      </c>
      <c r="J17" s="32">
        <f>J18+J27</f>
        <v>0</v>
      </c>
      <c r="K17" s="32">
        <f>K18+K27</f>
        <v>0</v>
      </c>
      <c r="L17" s="32">
        <f t="shared" si="0"/>
        <v>78136.5</v>
      </c>
      <c r="M17" s="32">
        <f t="shared" si="1"/>
        <v>0</v>
      </c>
      <c r="N17" s="32">
        <f t="shared" si="2"/>
        <v>0</v>
      </c>
      <c r="O17" s="32">
        <f>O18+O27+O21+O24</f>
        <v>-2299.1219999999994</v>
      </c>
      <c r="P17" s="32">
        <f>P18+P27+P21+P24</f>
        <v>0</v>
      </c>
      <c r="Q17" s="32">
        <f>Q18+Q27+Q21+Q24</f>
        <v>31475.856</v>
      </c>
      <c r="R17" s="32">
        <f t="shared" si="3"/>
        <v>75837.377999999997</v>
      </c>
      <c r="S17" s="32">
        <f t="shared" si="4"/>
        <v>0</v>
      </c>
      <c r="T17" s="32">
        <f t="shared" si="5"/>
        <v>31475.856</v>
      </c>
      <c r="U17" s="32">
        <f>U18+U27+U21+U24</f>
        <v>0</v>
      </c>
      <c r="V17" s="32">
        <f t="shared" si="6"/>
        <v>75837.377999999997</v>
      </c>
      <c r="W17" s="32">
        <f t="shared" si="7"/>
        <v>0</v>
      </c>
      <c r="X17" s="32">
        <f t="shared" si="8"/>
        <v>31475.856</v>
      </c>
      <c r="Y17" s="32">
        <f>Y18+Y27+Y21+Y24</f>
        <v>90.280000000000001</v>
      </c>
      <c r="Z17" s="32">
        <f>Z18+Z27+Z21+Z24</f>
        <v>0</v>
      </c>
      <c r="AA17" s="32">
        <f>AA18+AA27+AA21+AA24</f>
        <v>0</v>
      </c>
      <c r="AB17" s="32">
        <f t="shared" si="9"/>
        <v>75927.657999999996</v>
      </c>
      <c r="AC17" s="32">
        <f t="shared" si="10"/>
        <v>0</v>
      </c>
      <c r="AD17" s="32">
        <f t="shared" si="11"/>
        <v>31475.856</v>
      </c>
      <c r="AE17" s="32">
        <f>AE18+AE27+AE21+AE24</f>
        <v>0</v>
      </c>
      <c r="AF17" s="33"/>
      <c r="AG17" s="34"/>
      <c r="AH17" s="1" t="str">
        <f t="shared" si="12"/>
        <v/>
      </c>
    </row>
    <row r="18" ht="60">
      <c r="A18" s="14" t="s">
        <v>27</v>
      </c>
      <c r="B18" s="15"/>
      <c r="C18" s="14"/>
      <c r="D18" s="14"/>
      <c r="E18" s="31" t="s">
        <v>28</v>
      </c>
      <c r="F18" s="32">
        <f t="shared" ref="F18:F28" si="13">F19</f>
        <v>45427.900000000001</v>
      </c>
      <c r="G18" s="32">
        <f t="shared" ref="G18:G28" si="14">G19</f>
        <v>0</v>
      </c>
      <c r="H18" s="32">
        <f t="shared" ref="H18:H28" si="15">H19</f>
        <v>0</v>
      </c>
      <c r="I18" s="32">
        <f t="shared" ref="I18:I28" si="16">I19</f>
        <v>0</v>
      </c>
      <c r="J18" s="32">
        <f t="shared" ref="J18:J28" si="17">J19</f>
        <v>0</v>
      </c>
      <c r="K18" s="32">
        <f t="shared" ref="K18:K28" si="18">K19</f>
        <v>0</v>
      </c>
      <c r="L18" s="32">
        <f t="shared" si="0"/>
        <v>45427.900000000001</v>
      </c>
      <c r="M18" s="32">
        <f t="shared" si="1"/>
        <v>0</v>
      </c>
      <c r="N18" s="32">
        <f t="shared" si="2"/>
        <v>0</v>
      </c>
      <c r="O18" s="32">
        <f t="shared" ref="O18:O28" si="19">O19</f>
        <v>0</v>
      </c>
      <c r="P18" s="32">
        <f t="shared" ref="P18:P28" si="20">P19</f>
        <v>0</v>
      </c>
      <c r="Q18" s="32">
        <f t="shared" ref="Q18:Q28" si="21">Q19</f>
        <v>0</v>
      </c>
      <c r="R18" s="32">
        <f t="shared" si="3"/>
        <v>45427.900000000001</v>
      </c>
      <c r="S18" s="32">
        <f t="shared" si="4"/>
        <v>0</v>
      </c>
      <c r="T18" s="32">
        <f t="shared" si="5"/>
        <v>0</v>
      </c>
      <c r="U18" s="32">
        <f t="shared" ref="U18:U28" si="22">U19</f>
        <v>0</v>
      </c>
      <c r="V18" s="32">
        <f t="shared" si="6"/>
        <v>45427.900000000001</v>
      </c>
      <c r="W18" s="32">
        <f t="shared" si="7"/>
        <v>0</v>
      </c>
      <c r="X18" s="32">
        <f t="shared" si="8"/>
        <v>0</v>
      </c>
      <c r="Y18" s="32">
        <f t="shared" ref="Y18:Y28" si="23">Y19</f>
        <v>0</v>
      </c>
      <c r="Z18" s="32">
        <f t="shared" ref="Z18:Z28" si="24">Z19</f>
        <v>0</v>
      </c>
      <c r="AA18" s="32">
        <f t="shared" ref="AA18:AA28" si="25">AA19</f>
        <v>0</v>
      </c>
      <c r="AB18" s="32">
        <f t="shared" si="9"/>
        <v>45427.900000000001</v>
      </c>
      <c r="AC18" s="32">
        <f t="shared" si="10"/>
        <v>0</v>
      </c>
      <c r="AD18" s="32">
        <f t="shared" si="11"/>
        <v>0</v>
      </c>
      <c r="AE18" s="32">
        <f t="shared" ref="AE18:AE28" si="26">AE19</f>
        <v>0</v>
      </c>
      <c r="AF18" s="33"/>
      <c r="AG18" s="34"/>
      <c r="AH18" s="1" t="str">
        <f t="shared" si="12"/>
        <v/>
      </c>
    </row>
    <row r="19" ht="45">
      <c r="A19" s="14" t="s">
        <v>27</v>
      </c>
      <c r="B19" s="15" t="s">
        <v>29</v>
      </c>
      <c r="C19" s="14"/>
      <c r="D19" s="14"/>
      <c r="E19" s="31" t="s">
        <v>30</v>
      </c>
      <c r="F19" s="32">
        <f t="shared" si="13"/>
        <v>45427.900000000001</v>
      </c>
      <c r="G19" s="32">
        <f t="shared" si="14"/>
        <v>0</v>
      </c>
      <c r="H19" s="32">
        <f t="shared" si="15"/>
        <v>0</v>
      </c>
      <c r="I19" s="32">
        <f t="shared" si="16"/>
        <v>0</v>
      </c>
      <c r="J19" s="32">
        <f t="shared" si="17"/>
        <v>0</v>
      </c>
      <c r="K19" s="32">
        <f t="shared" si="18"/>
        <v>0</v>
      </c>
      <c r="L19" s="32">
        <f t="shared" si="0"/>
        <v>45427.900000000001</v>
      </c>
      <c r="M19" s="32">
        <f t="shared" si="1"/>
        <v>0</v>
      </c>
      <c r="N19" s="32">
        <f t="shared" si="2"/>
        <v>0</v>
      </c>
      <c r="O19" s="32">
        <f t="shared" si="19"/>
        <v>0</v>
      </c>
      <c r="P19" s="32">
        <f t="shared" si="20"/>
        <v>0</v>
      </c>
      <c r="Q19" s="32">
        <f t="shared" si="21"/>
        <v>0</v>
      </c>
      <c r="R19" s="32">
        <f t="shared" si="3"/>
        <v>45427.900000000001</v>
      </c>
      <c r="S19" s="32">
        <f t="shared" si="4"/>
        <v>0</v>
      </c>
      <c r="T19" s="32">
        <f t="shared" si="5"/>
        <v>0</v>
      </c>
      <c r="U19" s="32">
        <f t="shared" si="22"/>
        <v>0</v>
      </c>
      <c r="V19" s="32">
        <f t="shared" si="6"/>
        <v>45427.900000000001</v>
      </c>
      <c r="W19" s="32">
        <f t="shared" si="7"/>
        <v>0</v>
      </c>
      <c r="X19" s="32">
        <f t="shared" si="8"/>
        <v>0</v>
      </c>
      <c r="Y19" s="32">
        <f t="shared" si="23"/>
        <v>0</v>
      </c>
      <c r="Z19" s="32">
        <f t="shared" si="24"/>
        <v>0</v>
      </c>
      <c r="AA19" s="32">
        <f t="shared" si="25"/>
        <v>0</v>
      </c>
      <c r="AB19" s="32">
        <f t="shared" si="9"/>
        <v>45427.900000000001</v>
      </c>
      <c r="AC19" s="32">
        <f t="shared" si="10"/>
        <v>0</v>
      </c>
      <c r="AD19" s="32">
        <f t="shared" si="11"/>
        <v>0</v>
      </c>
      <c r="AE19" s="32">
        <f t="shared" si="26"/>
        <v>0</v>
      </c>
      <c r="AF19" s="33"/>
      <c r="AG19" s="34"/>
      <c r="AH19" s="1" t="str">
        <f t="shared" si="12"/>
        <v/>
      </c>
    </row>
    <row r="20" ht="15">
      <c r="A20" s="14" t="s">
        <v>27</v>
      </c>
      <c r="B20" s="15">
        <v>400</v>
      </c>
      <c r="C20" s="14" t="s">
        <v>31</v>
      </c>
      <c r="D20" s="14" t="s">
        <v>32</v>
      </c>
      <c r="E20" s="31" t="s">
        <v>33</v>
      </c>
      <c r="F20" s="32">
        <v>45427.900000000001</v>
      </c>
      <c r="G20" s="32"/>
      <c r="H20" s="32"/>
      <c r="I20" s="32"/>
      <c r="J20" s="32"/>
      <c r="K20" s="32"/>
      <c r="L20" s="32">
        <f t="shared" si="0"/>
        <v>45427.900000000001</v>
      </c>
      <c r="M20" s="32">
        <f t="shared" si="1"/>
        <v>0</v>
      </c>
      <c r="N20" s="32">
        <f t="shared" si="2"/>
        <v>0</v>
      </c>
      <c r="O20" s="32"/>
      <c r="P20" s="32"/>
      <c r="Q20" s="32"/>
      <c r="R20" s="32">
        <f t="shared" si="3"/>
        <v>45427.900000000001</v>
      </c>
      <c r="S20" s="32">
        <f t="shared" si="4"/>
        <v>0</v>
      </c>
      <c r="T20" s="32">
        <f t="shared" si="5"/>
        <v>0</v>
      </c>
      <c r="U20" s="32"/>
      <c r="V20" s="32">
        <f t="shared" si="6"/>
        <v>45427.900000000001</v>
      </c>
      <c r="W20" s="32">
        <f t="shared" si="7"/>
        <v>0</v>
      </c>
      <c r="X20" s="32">
        <f t="shared" si="8"/>
        <v>0</v>
      </c>
      <c r="Y20" s="32"/>
      <c r="Z20" s="32"/>
      <c r="AA20" s="32"/>
      <c r="AB20" s="32">
        <f t="shared" si="9"/>
        <v>45427.900000000001</v>
      </c>
      <c r="AC20" s="32">
        <f t="shared" si="10"/>
        <v>0</v>
      </c>
      <c r="AD20" s="32">
        <f t="shared" si="11"/>
        <v>0</v>
      </c>
      <c r="AE20" s="32"/>
      <c r="AF20" s="33"/>
      <c r="AG20" s="34"/>
      <c r="AH20" s="1" t="str">
        <f t="shared" si="12"/>
        <v>0113</v>
      </c>
    </row>
    <row r="21" ht="45">
      <c r="A21" s="14" t="s">
        <v>34</v>
      </c>
      <c r="B21" s="15"/>
      <c r="C21" s="14"/>
      <c r="D21" s="14"/>
      <c r="E21" s="35" t="s">
        <v>35</v>
      </c>
      <c r="F21" s="32"/>
      <c r="G21" s="32"/>
      <c r="H21" s="32"/>
      <c r="I21" s="32"/>
      <c r="J21" s="32"/>
      <c r="K21" s="32"/>
      <c r="L21" s="32"/>
      <c r="M21" s="32"/>
      <c r="N21" s="32"/>
      <c r="O21" s="32">
        <f t="shared" si="19"/>
        <v>7557.8530000000001</v>
      </c>
      <c r="P21" s="32">
        <f t="shared" si="20"/>
        <v>0</v>
      </c>
      <c r="Q21" s="32">
        <f t="shared" si="21"/>
        <v>0</v>
      </c>
      <c r="R21" s="32">
        <f t="shared" si="3"/>
        <v>7557.8530000000001</v>
      </c>
      <c r="S21" s="32">
        <f t="shared" si="4"/>
        <v>0</v>
      </c>
      <c r="T21" s="32">
        <f t="shared" si="5"/>
        <v>0</v>
      </c>
      <c r="U21" s="32">
        <f t="shared" si="22"/>
        <v>0</v>
      </c>
      <c r="V21" s="32">
        <f t="shared" si="6"/>
        <v>7557.8530000000001</v>
      </c>
      <c r="W21" s="32">
        <f t="shared" si="7"/>
        <v>0</v>
      </c>
      <c r="X21" s="32">
        <f t="shared" si="8"/>
        <v>0</v>
      </c>
      <c r="Y21" s="32">
        <f t="shared" si="23"/>
        <v>0</v>
      </c>
      <c r="Z21" s="32">
        <f t="shared" si="24"/>
        <v>0</v>
      </c>
      <c r="AA21" s="32">
        <f t="shared" si="25"/>
        <v>0</v>
      </c>
      <c r="AB21" s="32">
        <f t="shared" si="9"/>
        <v>7557.8530000000001</v>
      </c>
      <c r="AC21" s="32">
        <f t="shared" si="10"/>
        <v>0</v>
      </c>
      <c r="AD21" s="32">
        <f t="shared" si="11"/>
        <v>0</v>
      </c>
      <c r="AE21" s="32">
        <f t="shared" si="26"/>
        <v>0</v>
      </c>
      <c r="AF21" s="33"/>
      <c r="AG21" s="34"/>
      <c r="AH21" s="1" t="str">
        <f t="shared" si="12"/>
        <v/>
      </c>
    </row>
    <row r="22" ht="45">
      <c r="A22" s="14" t="s">
        <v>34</v>
      </c>
      <c r="B22" s="15" t="s">
        <v>29</v>
      </c>
      <c r="C22" s="14"/>
      <c r="D22" s="14"/>
      <c r="E22" s="31" t="s">
        <v>30</v>
      </c>
      <c r="F22" s="32"/>
      <c r="G22" s="32"/>
      <c r="H22" s="32"/>
      <c r="I22" s="32"/>
      <c r="J22" s="32"/>
      <c r="K22" s="32"/>
      <c r="L22" s="32"/>
      <c r="M22" s="32"/>
      <c r="N22" s="32"/>
      <c r="O22" s="32">
        <f t="shared" si="19"/>
        <v>7557.8530000000001</v>
      </c>
      <c r="P22" s="32">
        <f t="shared" si="20"/>
        <v>0</v>
      </c>
      <c r="Q22" s="32">
        <f t="shared" si="21"/>
        <v>0</v>
      </c>
      <c r="R22" s="32">
        <f t="shared" si="3"/>
        <v>7557.8530000000001</v>
      </c>
      <c r="S22" s="32">
        <f t="shared" si="4"/>
        <v>0</v>
      </c>
      <c r="T22" s="32">
        <f t="shared" si="5"/>
        <v>0</v>
      </c>
      <c r="U22" s="32">
        <f t="shared" si="22"/>
        <v>0</v>
      </c>
      <c r="V22" s="32">
        <f t="shared" si="6"/>
        <v>7557.8530000000001</v>
      </c>
      <c r="W22" s="32">
        <f t="shared" si="7"/>
        <v>0</v>
      </c>
      <c r="X22" s="32">
        <f t="shared" si="8"/>
        <v>0</v>
      </c>
      <c r="Y22" s="32">
        <f t="shared" si="23"/>
        <v>0</v>
      </c>
      <c r="Z22" s="32">
        <f t="shared" si="24"/>
        <v>0</v>
      </c>
      <c r="AA22" s="32">
        <f t="shared" si="25"/>
        <v>0</v>
      </c>
      <c r="AB22" s="32">
        <f t="shared" si="9"/>
        <v>7557.8530000000001</v>
      </c>
      <c r="AC22" s="32">
        <f t="shared" si="10"/>
        <v>0</v>
      </c>
      <c r="AD22" s="32">
        <f t="shared" si="11"/>
        <v>0</v>
      </c>
      <c r="AE22" s="32">
        <f t="shared" si="26"/>
        <v>0</v>
      </c>
      <c r="AF22" s="33"/>
      <c r="AG22" s="34"/>
      <c r="AH22" s="1" t="str">
        <f t="shared" si="12"/>
        <v/>
      </c>
    </row>
    <row r="23" ht="15">
      <c r="A23" s="14" t="s">
        <v>34</v>
      </c>
      <c r="B23" s="15">
        <v>400</v>
      </c>
      <c r="C23" s="14" t="s">
        <v>31</v>
      </c>
      <c r="D23" s="14" t="s">
        <v>32</v>
      </c>
      <c r="E23" s="31" t="s">
        <v>33</v>
      </c>
      <c r="F23" s="32"/>
      <c r="G23" s="32"/>
      <c r="H23" s="32"/>
      <c r="I23" s="32"/>
      <c r="J23" s="32"/>
      <c r="K23" s="32"/>
      <c r="L23" s="32"/>
      <c r="M23" s="32"/>
      <c r="N23" s="32"/>
      <c r="O23" s="32">
        <v>7557.8530000000001</v>
      </c>
      <c r="P23" s="32"/>
      <c r="Q23" s="32"/>
      <c r="R23" s="32">
        <f t="shared" si="3"/>
        <v>7557.8530000000001</v>
      </c>
      <c r="S23" s="32">
        <f t="shared" si="4"/>
        <v>0</v>
      </c>
      <c r="T23" s="32">
        <f t="shared" si="5"/>
        <v>0</v>
      </c>
      <c r="U23" s="32"/>
      <c r="V23" s="32">
        <f t="shared" si="6"/>
        <v>7557.8530000000001</v>
      </c>
      <c r="W23" s="32">
        <f t="shared" si="7"/>
        <v>0</v>
      </c>
      <c r="X23" s="32">
        <f t="shared" si="8"/>
        <v>0</v>
      </c>
      <c r="Y23" s="32"/>
      <c r="Z23" s="32"/>
      <c r="AA23" s="32"/>
      <c r="AB23" s="32">
        <f t="shared" si="9"/>
        <v>7557.8530000000001</v>
      </c>
      <c r="AC23" s="32">
        <f t="shared" si="10"/>
        <v>0</v>
      </c>
      <c r="AD23" s="32">
        <f t="shared" si="11"/>
        <v>0</v>
      </c>
      <c r="AE23" s="32"/>
      <c r="AF23" s="33"/>
      <c r="AG23" s="34"/>
      <c r="AH23" s="1" t="str">
        <f t="shared" si="12"/>
        <v>0113</v>
      </c>
    </row>
    <row r="24" ht="60">
      <c r="A24" s="14" t="s">
        <v>36</v>
      </c>
      <c r="B24" s="15"/>
      <c r="C24" s="14"/>
      <c r="D24" s="14"/>
      <c r="E24" s="35" t="s">
        <v>37</v>
      </c>
      <c r="F24" s="32"/>
      <c r="G24" s="32"/>
      <c r="H24" s="32"/>
      <c r="I24" s="32"/>
      <c r="J24" s="32"/>
      <c r="K24" s="32"/>
      <c r="L24" s="32"/>
      <c r="M24" s="32"/>
      <c r="N24" s="32"/>
      <c r="O24" s="32">
        <f t="shared" si="19"/>
        <v>21618.881000000001</v>
      </c>
      <c r="P24" s="32">
        <f t="shared" si="20"/>
        <v>0</v>
      </c>
      <c r="Q24" s="32">
        <f t="shared" si="21"/>
        <v>0</v>
      </c>
      <c r="R24" s="32">
        <f t="shared" si="3"/>
        <v>21618.881000000001</v>
      </c>
      <c r="S24" s="32">
        <f t="shared" si="4"/>
        <v>0</v>
      </c>
      <c r="T24" s="32">
        <f t="shared" si="5"/>
        <v>0</v>
      </c>
      <c r="U24" s="32">
        <f t="shared" si="22"/>
        <v>0</v>
      </c>
      <c r="V24" s="32">
        <f t="shared" si="6"/>
        <v>21618.881000000001</v>
      </c>
      <c r="W24" s="32">
        <f t="shared" si="7"/>
        <v>0</v>
      </c>
      <c r="X24" s="32">
        <f t="shared" si="8"/>
        <v>0</v>
      </c>
      <c r="Y24" s="32">
        <f t="shared" si="23"/>
        <v>90.280000000000001</v>
      </c>
      <c r="Z24" s="32">
        <f t="shared" si="24"/>
        <v>0</v>
      </c>
      <c r="AA24" s="32">
        <f t="shared" si="25"/>
        <v>0</v>
      </c>
      <c r="AB24" s="32">
        <f t="shared" si="9"/>
        <v>21709.161</v>
      </c>
      <c r="AC24" s="32">
        <f t="shared" si="10"/>
        <v>0</v>
      </c>
      <c r="AD24" s="32">
        <f t="shared" si="11"/>
        <v>0</v>
      </c>
      <c r="AE24" s="32">
        <f t="shared" si="26"/>
        <v>0</v>
      </c>
      <c r="AF24" s="33"/>
      <c r="AG24" s="34"/>
      <c r="AH24" s="1" t="str">
        <f t="shared" si="12"/>
        <v/>
      </c>
    </row>
    <row r="25" ht="45">
      <c r="A25" s="14" t="s">
        <v>36</v>
      </c>
      <c r="B25" s="15" t="s">
        <v>29</v>
      </c>
      <c r="C25" s="14"/>
      <c r="D25" s="14"/>
      <c r="E25" s="31" t="s">
        <v>30</v>
      </c>
      <c r="F25" s="32"/>
      <c r="G25" s="32"/>
      <c r="H25" s="32"/>
      <c r="I25" s="32"/>
      <c r="J25" s="32"/>
      <c r="K25" s="32"/>
      <c r="L25" s="32"/>
      <c r="M25" s="32"/>
      <c r="N25" s="32"/>
      <c r="O25" s="32">
        <f t="shared" si="19"/>
        <v>21618.881000000001</v>
      </c>
      <c r="P25" s="32">
        <f t="shared" si="20"/>
        <v>0</v>
      </c>
      <c r="Q25" s="32">
        <f t="shared" si="21"/>
        <v>0</v>
      </c>
      <c r="R25" s="32">
        <f t="shared" si="3"/>
        <v>21618.881000000001</v>
      </c>
      <c r="S25" s="32">
        <f t="shared" si="4"/>
        <v>0</v>
      </c>
      <c r="T25" s="32">
        <f t="shared" si="5"/>
        <v>0</v>
      </c>
      <c r="U25" s="32">
        <f t="shared" si="22"/>
        <v>0</v>
      </c>
      <c r="V25" s="32">
        <f t="shared" si="6"/>
        <v>21618.881000000001</v>
      </c>
      <c r="W25" s="32">
        <f t="shared" si="7"/>
        <v>0</v>
      </c>
      <c r="X25" s="32">
        <f t="shared" si="8"/>
        <v>0</v>
      </c>
      <c r="Y25" s="32">
        <f t="shared" si="23"/>
        <v>90.280000000000001</v>
      </c>
      <c r="Z25" s="32">
        <f t="shared" si="24"/>
        <v>0</v>
      </c>
      <c r="AA25" s="32">
        <f t="shared" si="25"/>
        <v>0</v>
      </c>
      <c r="AB25" s="32">
        <f t="shared" si="9"/>
        <v>21709.161</v>
      </c>
      <c r="AC25" s="32">
        <f t="shared" si="10"/>
        <v>0</v>
      </c>
      <c r="AD25" s="32">
        <f t="shared" si="11"/>
        <v>0</v>
      </c>
      <c r="AE25" s="32">
        <f t="shared" si="26"/>
        <v>0</v>
      </c>
      <c r="AF25" s="33"/>
      <c r="AG25" s="34"/>
      <c r="AH25" s="1" t="str">
        <f t="shared" si="12"/>
        <v/>
      </c>
    </row>
    <row r="26" ht="15">
      <c r="A26" s="14" t="s">
        <v>36</v>
      </c>
      <c r="B26" s="15">
        <v>400</v>
      </c>
      <c r="C26" s="14" t="s">
        <v>31</v>
      </c>
      <c r="D26" s="14" t="s">
        <v>32</v>
      </c>
      <c r="E26" s="31" t="s">
        <v>33</v>
      </c>
      <c r="F26" s="32"/>
      <c r="G26" s="32"/>
      <c r="H26" s="32"/>
      <c r="I26" s="32"/>
      <c r="J26" s="32"/>
      <c r="K26" s="32"/>
      <c r="L26" s="32"/>
      <c r="M26" s="32"/>
      <c r="N26" s="32"/>
      <c r="O26" s="32">
        <v>21618.881000000001</v>
      </c>
      <c r="P26" s="32"/>
      <c r="Q26" s="32"/>
      <c r="R26" s="32">
        <f t="shared" si="3"/>
        <v>21618.881000000001</v>
      </c>
      <c r="S26" s="32">
        <f t="shared" si="4"/>
        <v>0</v>
      </c>
      <c r="T26" s="32">
        <f t="shared" si="5"/>
        <v>0</v>
      </c>
      <c r="U26" s="32"/>
      <c r="V26" s="32">
        <f t="shared" si="6"/>
        <v>21618.881000000001</v>
      </c>
      <c r="W26" s="32">
        <f t="shared" si="7"/>
        <v>0</v>
      </c>
      <c r="X26" s="32">
        <f t="shared" si="8"/>
        <v>0</v>
      </c>
      <c r="Y26" s="32">
        <v>90.280000000000001</v>
      </c>
      <c r="Z26" s="32"/>
      <c r="AA26" s="32"/>
      <c r="AB26" s="32">
        <f t="shared" si="9"/>
        <v>21709.161</v>
      </c>
      <c r="AC26" s="32">
        <f t="shared" si="10"/>
        <v>0</v>
      </c>
      <c r="AD26" s="32">
        <f t="shared" si="11"/>
        <v>0</v>
      </c>
      <c r="AE26" s="32"/>
      <c r="AF26" s="33"/>
      <c r="AG26" s="34"/>
      <c r="AH26" s="1" t="str">
        <f t="shared" si="12"/>
        <v>0113</v>
      </c>
    </row>
    <row r="27" ht="60">
      <c r="A27" s="14" t="s">
        <v>38</v>
      </c>
      <c r="B27" s="15"/>
      <c r="C27" s="14"/>
      <c r="D27" s="14"/>
      <c r="E27" s="31" t="s">
        <v>39</v>
      </c>
      <c r="F27" s="32">
        <f t="shared" si="13"/>
        <v>32708.599999999999</v>
      </c>
      <c r="G27" s="32">
        <f t="shared" si="14"/>
        <v>0</v>
      </c>
      <c r="H27" s="32">
        <f t="shared" si="15"/>
        <v>0</v>
      </c>
      <c r="I27" s="32">
        <f t="shared" si="16"/>
        <v>0</v>
      </c>
      <c r="J27" s="32">
        <f t="shared" si="17"/>
        <v>0</v>
      </c>
      <c r="K27" s="32">
        <f t="shared" si="18"/>
        <v>0</v>
      </c>
      <c r="L27" s="32">
        <f t="shared" si="0"/>
        <v>32708.599999999999</v>
      </c>
      <c r="M27" s="32">
        <f t="shared" si="1"/>
        <v>0</v>
      </c>
      <c r="N27" s="32">
        <f t="shared" si="2"/>
        <v>0</v>
      </c>
      <c r="O27" s="32">
        <f t="shared" si="19"/>
        <v>-31475.856</v>
      </c>
      <c r="P27" s="32">
        <f t="shared" si="20"/>
        <v>0</v>
      </c>
      <c r="Q27" s="32">
        <f t="shared" si="21"/>
        <v>31475.856</v>
      </c>
      <c r="R27" s="32">
        <f t="shared" si="3"/>
        <v>1232.7439999999988</v>
      </c>
      <c r="S27" s="32">
        <f t="shared" si="4"/>
        <v>0</v>
      </c>
      <c r="T27" s="32">
        <f t="shared" si="5"/>
        <v>31475.856</v>
      </c>
      <c r="U27" s="32">
        <f t="shared" si="22"/>
        <v>0</v>
      </c>
      <c r="V27" s="32">
        <f t="shared" si="6"/>
        <v>1232.7439999999988</v>
      </c>
      <c r="W27" s="32">
        <f t="shared" si="7"/>
        <v>0</v>
      </c>
      <c r="X27" s="32">
        <f t="shared" si="8"/>
        <v>31475.856</v>
      </c>
      <c r="Y27" s="32">
        <f t="shared" si="23"/>
        <v>0</v>
      </c>
      <c r="Z27" s="32">
        <f t="shared" si="24"/>
        <v>0</v>
      </c>
      <c r="AA27" s="32">
        <f t="shared" si="25"/>
        <v>0</v>
      </c>
      <c r="AB27" s="32">
        <f t="shared" si="9"/>
        <v>1232.7439999999988</v>
      </c>
      <c r="AC27" s="32">
        <f t="shared" si="10"/>
        <v>0</v>
      </c>
      <c r="AD27" s="32">
        <f t="shared" si="11"/>
        <v>31475.856</v>
      </c>
      <c r="AE27" s="32">
        <f t="shared" si="26"/>
        <v>0</v>
      </c>
      <c r="AF27" s="33"/>
      <c r="AG27" s="34"/>
      <c r="AH27" s="1" t="str">
        <f t="shared" si="12"/>
        <v/>
      </c>
    </row>
    <row r="28" ht="45">
      <c r="A28" s="14" t="s">
        <v>38</v>
      </c>
      <c r="B28" s="15" t="s">
        <v>29</v>
      </c>
      <c r="C28" s="14"/>
      <c r="D28" s="14"/>
      <c r="E28" s="31" t="s">
        <v>30</v>
      </c>
      <c r="F28" s="32">
        <f t="shared" si="13"/>
        <v>32708.599999999999</v>
      </c>
      <c r="G28" s="32">
        <f t="shared" si="14"/>
        <v>0</v>
      </c>
      <c r="H28" s="32">
        <f t="shared" si="15"/>
        <v>0</v>
      </c>
      <c r="I28" s="32">
        <f t="shared" si="16"/>
        <v>0</v>
      </c>
      <c r="J28" s="32">
        <f t="shared" si="17"/>
        <v>0</v>
      </c>
      <c r="K28" s="32">
        <f t="shared" si="18"/>
        <v>0</v>
      </c>
      <c r="L28" s="32">
        <f t="shared" si="0"/>
        <v>32708.599999999999</v>
      </c>
      <c r="M28" s="32">
        <f t="shared" si="1"/>
        <v>0</v>
      </c>
      <c r="N28" s="32">
        <f t="shared" si="2"/>
        <v>0</v>
      </c>
      <c r="O28" s="32">
        <f t="shared" si="19"/>
        <v>-31475.856</v>
      </c>
      <c r="P28" s="32">
        <f t="shared" si="20"/>
        <v>0</v>
      </c>
      <c r="Q28" s="32">
        <f t="shared" si="21"/>
        <v>31475.856</v>
      </c>
      <c r="R28" s="32">
        <f t="shared" si="3"/>
        <v>1232.7439999999988</v>
      </c>
      <c r="S28" s="32">
        <f t="shared" si="4"/>
        <v>0</v>
      </c>
      <c r="T28" s="32">
        <f t="shared" si="5"/>
        <v>31475.856</v>
      </c>
      <c r="U28" s="32">
        <f t="shared" si="22"/>
        <v>0</v>
      </c>
      <c r="V28" s="32">
        <f t="shared" si="6"/>
        <v>1232.7439999999988</v>
      </c>
      <c r="W28" s="32">
        <f t="shared" si="7"/>
        <v>0</v>
      </c>
      <c r="X28" s="32">
        <f t="shared" si="8"/>
        <v>31475.856</v>
      </c>
      <c r="Y28" s="32">
        <f t="shared" si="23"/>
        <v>0</v>
      </c>
      <c r="Z28" s="32">
        <f t="shared" si="24"/>
        <v>0</v>
      </c>
      <c r="AA28" s="32">
        <f t="shared" si="25"/>
        <v>0</v>
      </c>
      <c r="AB28" s="32">
        <f t="shared" si="9"/>
        <v>1232.7439999999988</v>
      </c>
      <c r="AC28" s="32">
        <f t="shared" si="10"/>
        <v>0</v>
      </c>
      <c r="AD28" s="32">
        <f t="shared" si="11"/>
        <v>31475.856</v>
      </c>
      <c r="AE28" s="32">
        <f t="shared" si="26"/>
        <v>0</v>
      </c>
      <c r="AF28" s="33"/>
      <c r="AG28" s="34"/>
      <c r="AH28" s="1" t="str">
        <f t="shared" si="12"/>
        <v/>
      </c>
    </row>
    <row r="29" ht="15">
      <c r="A29" s="14" t="s">
        <v>38</v>
      </c>
      <c r="B29" s="15">
        <v>400</v>
      </c>
      <c r="C29" s="14" t="s">
        <v>31</v>
      </c>
      <c r="D29" s="14" t="s">
        <v>32</v>
      </c>
      <c r="E29" s="31" t="s">
        <v>33</v>
      </c>
      <c r="F29" s="32">
        <v>32708.599999999999</v>
      </c>
      <c r="G29" s="32"/>
      <c r="H29" s="32"/>
      <c r="I29" s="32"/>
      <c r="J29" s="32"/>
      <c r="K29" s="32"/>
      <c r="L29" s="32">
        <f t="shared" si="0"/>
        <v>32708.599999999999</v>
      </c>
      <c r="M29" s="32">
        <f t="shared" si="1"/>
        <v>0</v>
      </c>
      <c r="N29" s="32">
        <f t="shared" si="2"/>
        <v>0</v>
      </c>
      <c r="O29" s="32">
        <v>-31475.856</v>
      </c>
      <c r="P29" s="32"/>
      <c r="Q29" s="32">
        <v>31475.856</v>
      </c>
      <c r="R29" s="32">
        <f t="shared" si="3"/>
        <v>1232.7439999999988</v>
      </c>
      <c r="S29" s="32">
        <f t="shared" si="4"/>
        <v>0</v>
      </c>
      <c r="T29" s="32">
        <f t="shared" si="5"/>
        <v>31475.856</v>
      </c>
      <c r="U29" s="32"/>
      <c r="V29" s="32">
        <f t="shared" si="6"/>
        <v>1232.7439999999988</v>
      </c>
      <c r="W29" s="32">
        <f t="shared" si="7"/>
        <v>0</v>
      </c>
      <c r="X29" s="32">
        <f t="shared" si="8"/>
        <v>31475.856</v>
      </c>
      <c r="Y29" s="32"/>
      <c r="Z29" s="32"/>
      <c r="AA29" s="32"/>
      <c r="AB29" s="32">
        <f t="shared" si="9"/>
        <v>1232.7439999999988</v>
      </c>
      <c r="AC29" s="32">
        <f t="shared" si="10"/>
        <v>0</v>
      </c>
      <c r="AD29" s="32">
        <f t="shared" si="11"/>
        <v>31475.856</v>
      </c>
      <c r="AE29" s="32"/>
      <c r="AF29" s="33"/>
      <c r="AG29" s="34"/>
      <c r="AH29" s="1" t="str">
        <f t="shared" si="12"/>
        <v>0113</v>
      </c>
    </row>
    <row r="30" ht="45">
      <c r="A30" s="14" t="s">
        <v>40</v>
      </c>
      <c r="B30" s="15"/>
      <c r="C30" s="14"/>
      <c r="D30" s="14"/>
      <c r="E30" s="31" t="s">
        <v>41</v>
      </c>
      <c r="F30" s="32">
        <f>F31+F34+F39</f>
        <v>85333.399999999994</v>
      </c>
      <c r="G30" s="32">
        <f>G31+G34+G39</f>
        <v>90333.399999999994</v>
      </c>
      <c r="H30" s="32">
        <f>H31+H34+H39</f>
        <v>95333.399999999994</v>
      </c>
      <c r="I30" s="32">
        <f>I31+I34+I39</f>
        <v>0</v>
      </c>
      <c r="J30" s="32">
        <f>J31+J34+J39</f>
        <v>0</v>
      </c>
      <c r="K30" s="32">
        <f>K31+K34+K39</f>
        <v>0</v>
      </c>
      <c r="L30" s="32">
        <f t="shared" si="0"/>
        <v>85333.399999999994</v>
      </c>
      <c r="M30" s="32">
        <f t="shared" si="1"/>
        <v>90333.399999999994</v>
      </c>
      <c r="N30" s="32">
        <f t="shared" si="2"/>
        <v>95333.399999999994</v>
      </c>
      <c r="O30" s="32">
        <f>O31+O34+O39</f>
        <v>8394.2799999999988</v>
      </c>
      <c r="P30" s="32">
        <f>P31+P34+P39</f>
        <v>0</v>
      </c>
      <c r="Q30" s="32">
        <f>Q31+Q34+Q39</f>
        <v>0</v>
      </c>
      <c r="R30" s="32">
        <f t="shared" si="3"/>
        <v>93727.679999999993</v>
      </c>
      <c r="S30" s="32">
        <f t="shared" si="4"/>
        <v>90333.399999999994</v>
      </c>
      <c r="T30" s="32">
        <f t="shared" si="5"/>
        <v>95333.399999999994</v>
      </c>
      <c r="U30" s="32">
        <f>U31+U34+U39</f>
        <v>-1242.6900000000001</v>
      </c>
      <c r="V30" s="32">
        <f t="shared" si="6"/>
        <v>92484.989999999991</v>
      </c>
      <c r="W30" s="32">
        <f t="shared" si="7"/>
        <v>90333.399999999994</v>
      </c>
      <c r="X30" s="32">
        <f t="shared" si="8"/>
        <v>95333.399999999994</v>
      </c>
      <c r="Y30" s="32">
        <f>Y31+Y34+Y39</f>
        <v>-4299.5370000000003</v>
      </c>
      <c r="Z30" s="32">
        <f>Z31+Z34+Z39</f>
        <v>0</v>
      </c>
      <c r="AA30" s="32">
        <f>AA31+AA34+AA39</f>
        <v>0</v>
      </c>
      <c r="AB30" s="32">
        <f t="shared" si="9"/>
        <v>88185.452999999994</v>
      </c>
      <c r="AC30" s="32">
        <f t="shared" si="10"/>
        <v>90333.399999999994</v>
      </c>
      <c r="AD30" s="32">
        <f t="shared" si="11"/>
        <v>95333.399999999994</v>
      </c>
      <c r="AE30" s="32">
        <f>AE31+AE34+AE39</f>
        <v>0</v>
      </c>
      <c r="AF30" s="33"/>
      <c r="AG30" s="34"/>
      <c r="AH30" s="1" t="str">
        <f t="shared" si="12"/>
        <v/>
      </c>
    </row>
    <row r="31" ht="45">
      <c r="A31" s="14" t="s">
        <v>42</v>
      </c>
      <c r="B31" s="15"/>
      <c r="C31" s="14"/>
      <c r="D31" s="14"/>
      <c r="E31" s="31" t="s">
        <v>43</v>
      </c>
      <c r="F31" s="32">
        <f t="shared" ref="F31:F42" si="27">F32</f>
        <v>333.39999999999998</v>
      </c>
      <c r="G31" s="32">
        <f t="shared" ref="G31:G42" si="28">G32</f>
        <v>333.39999999999998</v>
      </c>
      <c r="H31" s="32">
        <f t="shared" ref="H31:H42" si="29">H32</f>
        <v>333.39999999999998</v>
      </c>
      <c r="I31" s="32">
        <f t="shared" ref="I31:I42" si="30">I32</f>
        <v>0</v>
      </c>
      <c r="J31" s="32">
        <f t="shared" ref="J31:J42" si="31">J32</f>
        <v>0</v>
      </c>
      <c r="K31" s="32">
        <f t="shared" ref="K31:K42" si="32">K32</f>
        <v>0</v>
      </c>
      <c r="L31" s="32">
        <f t="shared" si="0"/>
        <v>333.39999999999998</v>
      </c>
      <c r="M31" s="32">
        <f t="shared" si="1"/>
        <v>333.39999999999998</v>
      </c>
      <c r="N31" s="32">
        <f t="shared" si="2"/>
        <v>333.39999999999998</v>
      </c>
      <c r="O31" s="32">
        <f t="shared" ref="O31:O42" si="33">O32</f>
        <v>0</v>
      </c>
      <c r="P31" s="32">
        <f t="shared" ref="P31:P42" si="34">P32</f>
        <v>0</v>
      </c>
      <c r="Q31" s="32">
        <f t="shared" ref="Q31:Q42" si="35">Q32</f>
        <v>0</v>
      </c>
      <c r="R31" s="32">
        <f t="shared" si="3"/>
        <v>333.39999999999998</v>
      </c>
      <c r="S31" s="32">
        <f t="shared" si="4"/>
        <v>333.39999999999998</v>
      </c>
      <c r="T31" s="32">
        <f t="shared" si="5"/>
        <v>333.39999999999998</v>
      </c>
      <c r="U31" s="32">
        <f t="shared" ref="U31:U32" si="36">U32</f>
        <v>0</v>
      </c>
      <c r="V31" s="32">
        <f t="shared" si="6"/>
        <v>333.39999999999998</v>
      </c>
      <c r="W31" s="32">
        <f t="shared" si="7"/>
        <v>333.39999999999998</v>
      </c>
      <c r="X31" s="32">
        <f t="shared" si="8"/>
        <v>333.39999999999998</v>
      </c>
      <c r="Y31" s="32">
        <f t="shared" ref="Y31:Y32" si="37">Y32</f>
        <v>0</v>
      </c>
      <c r="Z31" s="32">
        <f t="shared" ref="Z31:Z32" si="38">Z32</f>
        <v>0</v>
      </c>
      <c r="AA31" s="32">
        <f t="shared" ref="AA31:AA32" si="39">AA32</f>
        <v>0</v>
      </c>
      <c r="AB31" s="32">
        <f t="shared" si="9"/>
        <v>333.39999999999998</v>
      </c>
      <c r="AC31" s="32">
        <f t="shared" si="10"/>
        <v>333.39999999999998</v>
      </c>
      <c r="AD31" s="32">
        <f t="shared" si="11"/>
        <v>333.39999999999998</v>
      </c>
      <c r="AE31" s="32">
        <f t="shared" ref="AE31:AE32" si="40">AE32</f>
        <v>0</v>
      </c>
      <c r="AF31" s="33"/>
      <c r="AG31" s="34"/>
      <c r="AH31" s="1" t="str">
        <f t="shared" si="12"/>
        <v/>
      </c>
    </row>
    <row r="32" ht="15">
      <c r="A32" s="14" t="s">
        <v>42</v>
      </c>
      <c r="B32" s="15" t="s">
        <v>44</v>
      </c>
      <c r="C32" s="14"/>
      <c r="D32" s="14"/>
      <c r="E32" s="31" t="s">
        <v>45</v>
      </c>
      <c r="F32" s="32">
        <f t="shared" si="27"/>
        <v>333.39999999999998</v>
      </c>
      <c r="G32" s="32">
        <f t="shared" si="28"/>
        <v>333.39999999999998</v>
      </c>
      <c r="H32" s="32">
        <f t="shared" si="29"/>
        <v>333.39999999999998</v>
      </c>
      <c r="I32" s="32">
        <f t="shared" si="30"/>
        <v>0</v>
      </c>
      <c r="J32" s="32">
        <f t="shared" si="31"/>
        <v>0</v>
      </c>
      <c r="K32" s="32">
        <f t="shared" si="32"/>
        <v>0</v>
      </c>
      <c r="L32" s="32">
        <f t="shared" si="0"/>
        <v>333.39999999999998</v>
      </c>
      <c r="M32" s="32">
        <f t="shared" si="1"/>
        <v>333.39999999999998</v>
      </c>
      <c r="N32" s="32">
        <f t="shared" si="2"/>
        <v>333.39999999999998</v>
      </c>
      <c r="O32" s="32">
        <f t="shared" si="33"/>
        <v>0</v>
      </c>
      <c r="P32" s="32">
        <f t="shared" si="34"/>
        <v>0</v>
      </c>
      <c r="Q32" s="32">
        <f t="shared" si="35"/>
        <v>0</v>
      </c>
      <c r="R32" s="32">
        <f t="shared" si="3"/>
        <v>333.39999999999998</v>
      </c>
      <c r="S32" s="32">
        <f t="shared" si="4"/>
        <v>333.39999999999998</v>
      </c>
      <c r="T32" s="32">
        <f t="shared" si="5"/>
        <v>333.39999999999998</v>
      </c>
      <c r="U32" s="32">
        <f t="shared" si="36"/>
        <v>0</v>
      </c>
      <c r="V32" s="32">
        <f t="shared" si="6"/>
        <v>333.39999999999998</v>
      </c>
      <c r="W32" s="32">
        <f t="shared" si="7"/>
        <v>333.39999999999998</v>
      </c>
      <c r="X32" s="32">
        <f t="shared" si="8"/>
        <v>333.39999999999998</v>
      </c>
      <c r="Y32" s="32">
        <f t="shared" si="37"/>
        <v>0</v>
      </c>
      <c r="Z32" s="32">
        <f t="shared" si="38"/>
        <v>0</v>
      </c>
      <c r="AA32" s="32">
        <f t="shared" si="39"/>
        <v>0</v>
      </c>
      <c r="AB32" s="32">
        <f t="shared" si="9"/>
        <v>333.39999999999998</v>
      </c>
      <c r="AC32" s="32">
        <f t="shared" si="10"/>
        <v>333.39999999999998</v>
      </c>
      <c r="AD32" s="32">
        <f t="shared" si="11"/>
        <v>333.39999999999998</v>
      </c>
      <c r="AE32" s="32">
        <f t="shared" si="40"/>
        <v>0</v>
      </c>
      <c r="AF32" s="33"/>
      <c r="AG32" s="34"/>
      <c r="AH32" s="1" t="str">
        <f t="shared" si="12"/>
        <v/>
      </c>
    </row>
    <row r="33" ht="15">
      <c r="A33" s="14" t="s">
        <v>42</v>
      </c>
      <c r="B33" s="15">
        <v>800</v>
      </c>
      <c r="C33" s="14" t="s">
        <v>31</v>
      </c>
      <c r="D33" s="14" t="s">
        <v>32</v>
      </c>
      <c r="E33" s="31" t="s">
        <v>33</v>
      </c>
      <c r="F33" s="32">
        <v>333.39999999999998</v>
      </c>
      <c r="G33" s="32">
        <v>333.39999999999998</v>
      </c>
      <c r="H33" s="32">
        <v>333.39999999999998</v>
      </c>
      <c r="I33" s="32"/>
      <c r="J33" s="32"/>
      <c r="K33" s="32"/>
      <c r="L33" s="32">
        <f t="shared" si="0"/>
        <v>333.39999999999998</v>
      </c>
      <c r="M33" s="32">
        <f t="shared" si="1"/>
        <v>333.39999999999998</v>
      </c>
      <c r="N33" s="32">
        <f t="shared" si="2"/>
        <v>333.39999999999998</v>
      </c>
      <c r="O33" s="32"/>
      <c r="P33" s="32"/>
      <c r="Q33" s="32"/>
      <c r="R33" s="32">
        <f t="shared" si="3"/>
        <v>333.39999999999998</v>
      </c>
      <c r="S33" s="32">
        <f t="shared" si="4"/>
        <v>333.39999999999998</v>
      </c>
      <c r="T33" s="32">
        <f t="shared" si="5"/>
        <v>333.39999999999998</v>
      </c>
      <c r="U33" s="32"/>
      <c r="V33" s="32">
        <f t="shared" si="6"/>
        <v>333.39999999999998</v>
      </c>
      <c r="W33" s="32">
        <f t="shared" si="7"/>
        <v>333.39999999999998</v>
      </c>
      <c r="X33" s="32">
        <f t="shared" si="8"/>
        <v>333.39999999999998</v>
      </c>
      <c r="Y33" s="32"/>
      <c r="Z33" s="32"/>
      <c r="AA33" s="32"/>
      <c r="AB33" s="32">
        <f t="shared" si="9"/>
        <v>333.39999999999998</v>
      </c>
      <c r="AC33" s="32">
        <f t="shared" si="10"/>
        <v>333.39999999999998</v>
      </c>
      <c r="AD33" s="32">
        <f t="shared" si="11"/>
        <v>333.39999999999998</v>
      </c>
      <c r="AE33" s="32"/>
      <c r="AF33" s="33"/>
      <c r="AG33" s="34"/>
      <c r="AH33" s="1" t="str">
        <f t="shared" si="12"/>
        <v>0113</v>
      </c>
    </row>
    <row r="34" ht="45">
      <c r="A34" s="14" t="s">
        <v>46</v>
      </c>
      <c r="B34" s="15"/>
      <c r="C34" s="14"/>
      <c r="D34" s="14"/>
      <c r="E34" s="31" t="s">
        <v>47</v>
      </c>
      <c r="F34" s="32">
        <f>F37</f>
        <v>50000</v>
      </c>
      <c r="G34" s="32">
        <f>G37</f>
        <v>55000</v>
      </c>
      <c r="H34" s="32">
        <f>H37</f>
        <v>60000</v>
      </c>
      <c r="I34" s="32">
        <f>I37</f>
        <v>0</v>
      </c>
      <c r="J34" s="32">
        <f>J37</f>
        <v>0</v>
      </c>
      <c r="K34" s="32">
        <f>K37</f>
        <v>0</v>
      </c>
      <c r="L34" s="32">
        <f t="shared" si="0"/>
        <v>50000</v>
      </c>
      <c r="M34" s="32">
        <f t="shared" si="1"/>
        <v>55000</v>
      </c>
      <c r="N34" s="32">
        <f t="shared" si="2"/>
        <v>60000</v>
      </c>
      <c r="O34" s="32">
        <f>O37+O35</f>
        <v>8394.2799999999988</v>
      </c>
      <c r="P34" s="32">
        <f>P37+P35</f>
        <v>0</v>
      </c>
      <c r="Q34" s="32">
        <f>Q37+Q35</f>
        <v>0</v>
      </c>
      <c r="R34" s="32">
        <f t="shared" si="3"/>
        <v>58394.279999999999</v>
      </c>
      <c r="S34" s="32">
        <f t="shared" si="4"/>
        <v>55000</v>
      </c>
      <c r="T34" s="32">
        <f t="shared" si="5"/>
        <v>60000</v>
      </c>
      <c r="U34" s="32">
        <f>U37+U35</f>
        <v>-1242.6900000000001</v>
      </c>
      <c r="V34" s="32">
        <f t="shared" si="6"/>
        <v>57151.589999999997</v>
      </c>
      <c r="W34" s="32">
        <f t="shared" si="7"/>
        <v>55000</v>
      </c>
      <c r="X34" s="32">
        <f t="shared" si="8"/>
        <v>60000</v>
      </c>
      <c r="Y34" s="32">
        <f>Y37+Y35</f>
        <v>-4299.5370000000003</v>
      </c>
      <c r="Z34" s="32">
        <f>Z37+Z35</f>
        <v>0</v>
      </c>
      <c r="AA34" s="32">
        <f>AA37+AA35</f>
        <v>0</v>
      </c>
      <c r="AB34" s="32">
        <f t="shared" si="9"/>
        <v>52852.053</v>
      </c>
      <c r="AC34" s="32">
        <f t="shared" si="10"/>
        <v>55000</v>
      </c>
      <c r="AD34" s="32">
        <f t="shared" si="11"/>
        <v>60000</v>
      </c>
      <c r="AE34" s="32">
        <f>AE37+AE35</f>
        <v>0</v>
      </c>
      <c r="AF34" s="33"/>
      <c r="AG34" s="34"/>
      <c r="AH34" s="1" t="str">
        <f t="shared" si="12"/>
        <v/>
      </c>
    </row>
    <row r="35" ht="30">
      <c r="A35" s="14" t="s">
        <v>46</v>
      </c>
      <c r="B35" s="15" t="s">
        <v>48</v>
      </c>
      <c r="C35" s="14"/>
      <c r="D35" s="14"/>
      <c r="E35" s="31" t="s">
        <v>49</v>
      </c>
      <c r="F35" s="32"/>
      <c r="G35" s="32"/>
      <c r="H35" s="32"/>
      <c r="I35" s="32"/>
      <c r="J35" s="32"/>
      <c r="K35" s="32"/>
      <c r="L35" s="32"/>
      <c r="M35" s="32"/>
      <c r="N35" s="32"/>
      <c r="O35" s="32">
        <f>O36</f>
        <v>5639.1409999999996</v>
      </c>
      <c r="P35" s="32">
        <f>P36</f>
        <v>0</v>
      </c>
      <c r="Q35" s="32">
        <f>Q36</f>
        <v>0</v>
      </c>
      <c r="R35" s="32">
        <f t="shared" si="3"/>
        <v>5639.1409999999996</v>
      </c>
      <c r="S35" s="32">
        <f t="shared" si="4"/>
        <v>0</v>
      </c>
      <c r="T35" s="32">
        <f t="shared" si="5"/>
        <v>0</v>
      </c>
      <c r="U35" s="32">
        <f>U36</f>
        <v>-1242.6900000000001</v>
      </c>
      <c r="V35" s="32">
        <f t="shared" si="6"/>
        <v>4396.4509999999991</v>
      </c>
      <c r="W35" s="32">
        <f t="shared" si="7"/>
        <v>0</v>
      </c>
      <c r="X35" s="32">
        <f t="shared" si="8"/>
        <v>0</v>
      </c>
      <c r="Y35" s="32">
        <f>Y36</f>
        <v>0</v>
      </c>
      <c r="Z35" s="32">
        <f>Z36</f>
        <v>0</v>
      </c>
      <c r="AA35" s="32">
        <f>AA36</f>
        <v>0</v>
      </c>
      <c r="AB35" s="32">
        <f t="shared" si="9"/>
        <v>4396.4509999999991</v>
      </c>
      <c r="AC35" s="32">
        <f t="shared" si="10"/>
        <v>0</v>
      </c>
      <c r="AD35" s="32">
        <f t="shared" si="11"/>
        <v>0</v>
      </c>
      <c r="AE35" s="32">
        <f>AE36</f>
        <v>0</v>
      </c>
      <c r="AF35" s="33"/>
      <c r="AG35" s="34"/>
      <c r="AH35" s="1" t="str">
        <f t="shared" si="12"/>
        <v/>
      </c>
    </row>
    <row r="36" ht="15">
      <c r="A36" s="14" t="s">
        <v>46</v>
      </c>
      <c r="B36" s="15">
        <v>200</v>
      </c>
      <c r="C36" s="14" t="s">
        <v>50</v>
      </c>
      <c r="D36" s="14" t="s">
        <v>51</v>
      </c>
      <c r="E36" s="31" t="s">
        <v>52</v>
      </c>
      <c r="F36" s="32"/>
      <c r="G36" s="32"/>
      <c r="H36" s="32"/>
      <c r="I36" s="32"/>
      <c r="J36" s="32"/>
      <c r="K36" s="32"/>
      <c r="L36" s="32"/>
      <c r="M36" s="32"/>
      <c r="N36" s="32"/>
      <c r="O36" s="32">
        <v>5639.1409999999996</v>
      </c>
      <c r="P36" s="32"/>
      <c r="Q36" s="32"/>
      <c r="R36" s="32">
        <f t="shared" si="3"/>
        <v>5639.1409999999996</v>
      </c>
      <c r="S36" s="32">
        <f t="shared" si="4"/>
        <v>0</v>
      </c>
      <c r="T36" s="32">
        <f t="shared" si="5"/>
        <v>0</v>
      </c>
      <c r="U36" s="32">
        <v>-1242.6900000000001</v>
      </c>
      <c r="V36" s="32">
        <f t="shared" si="6"/>
        <v>4396.4509999999991</v>
      </c>
      <c r="W36" s="32">
        <f t="shared" si="7"/>
        <v>0</v>
      </c>
      <c r="X36" s="32">
        <f t="shared" si="8"/>
        <v>0</v>
      </c>
      <c r="Y36" s="32"/>
      <c r="Z36" s="32"/>
      <c r="AA36" s="32"/>
      <c r="AB36" s="32">
        <f t="shared" si="9"/>
        <v>4396.4509999999991</v>
      </c>
      <c r="AC36" s="32">
        <f t="shared" si="10"/>
        <v>0</v>
      </c>
      <c r="AD36" s="32">
        <f t="shared" si="11"/>
        <v>0</v>
      </c>
      <c r="AE36" s="32"/>
      <c r="AF36" s="33"/>
      <c r="AG36" s="34"/>
      <c r="AH36" s="1" t="str">
        <f t="shared" si="12"/>
        <v>0503</v>
      </c>
    </row>
    <row r="37" ht="15">
      <c r="A37" s="14" t="s">
        <v>46</v>
      </c>
      <c r="B37" s="15" t="s">
        <v>44</v>
      </c>
      <c r="C37" s="14"/>
      <c r="D37" s="14"/>
      <c r="E37" s="31" t="s">
        <v>45</v>
      </c>
      <c r="F37" s="32">
        <f t="shared" si="27"/>
        <v>50000</v>
      </c>
      <c r="G37" s="32">
        <f t="shared" si="28"/>
        <v>55000</v>
      </c>
      <c r="H37" s="32">
        <f t="shared" si="29"/>
        <v>60000</v>
      </c>
      <c r="I37" s="32">
        <f t="shared" si="30"/>
        <v>0</v>
      </c>
      <c r="J37" s="32">
        <f t="shared" si="31"/>
        <v>0</v>
      </c>
      <c r="K37" s="32">
        <f t="shared" si="32"/>
        <v>0</v>
      </c>
      <c r="L37" s="32">
        <f t="shared" si="0"/>
        <v>50000</v>
      </c>
      <c r="M37" s="32">
        <f t="shared" si="1"/>
        <v>55000</v>
      </c>
      <c r="N37" s="32">
        <f t="shared" si="2"/>
        <v>60000</v>
      </c>
      <c r="O37" s="32">
        <f t="shared" si="33"/>
        <v>2755.1390000000001</v>
      </c>
      <c r="P37" s="32">
        <f t="shared" si="34"/>
        <v>0</v>
      </c>
      <c r="Q37" s="32">
        <f t="shared" si="35"/>
        <v>0</v>
      </c>
      <c r="R37" s="32">
        <f t="shared" si="3"/>
        <v>52755.139000000003</v>
      </c>
      <c r="S37" s="32">
        <f t="shared" si="4"/>
        <v>55000</v>
      </c>
      <c r="T37" s="32">
        <f t="shared" si="5"/>
        <v>60000</v>
      </c>
      <c r="U37" s="32">
        <f>U38</f>
        <v>0</v>
      </c>
      <c r="V37" s="32">
        <f t="shared" si="6"/>
        <v>52755.139000000003</v>
      </c>
      <c r="W37" s="32">
        <f t="shared" si="7"/>
        <v>55000</v>
      </c>
      <c r="X37" s="32">
        <f t="shared" si="8"/>
        <v>60000</v>
      </c>
      <c r="Y37" s="32">
        <f>Y38</f>
        <v>-4299.5370000000003</v>
      </c>
      <c r="Z37" s="32">
        <f>Z38</f>
        <v>0</v>
      </c>
      <c r="AA37" s="32">
        <f>AA38</f>
        <v>0</v>
      </c>
      <c r="AB37" s="32">
        <f t="shared" si="9"/>
        <v>48455.601999999999</v>
      </c>
      <c r="AC37" s="32">
        <f t="shared" si="10"/>
        <v>55000</v>
      </c>
      <c r="AD37" s="32">
        <f t="shared" si="11"/>
        <v>60000</v>
      </c>
      <c r="AE37" s="32">
        <f>AE38</f>
        <v>0</v>
      </c>
      <c r="AF37" s="33"/>
      <c r="AG37" s="34"/>
      <c r="AH37" s="1" t="str">
        <f t="shared" si="12"/>
        <v/>
      </c>
    </row>
    <row r="38" ht="15">
      <c r="A38" s="14" t="s">
        <v>46</v>
      </c>
      <c r="B38" s="15">
        <v>800</v>
      </c>
      <c r="C38" s="14" t="s">
        <v>31</v>
      </c>
      <c r="D38" s="14" t="s">
        <v>32</v>
      </c>
      <c r="E38" s="31" t="s">
        <v>33</v>
      </c>
      <c r="F38" s="32">
        <v>50000</v>
      </c>
      <c r="G38" s="32">
        <v>55000</v>
      </c>
      <c r="H38" s="32">
        <v>60000</v>
      </c>
      <c r="I38" s="32"/>
      <c r="J38" s="32"/>
      <c r="K38" s="32"/>
      <c r="L38" s="32">
        <f t="shared" si="0"/>
        <v>50000</v>
      </c>
      <c r="M38" s="32">
        <f t="shared" si="1"/>
        <v>55000</v>
      </c>
      <c r="N38" s="32">
        <f t="shared" si="2"/>
        <v>60000</v>
      </c>
      <c r="O38" s="32">
        <v>2755.1390000000001</v>
      </c>
      <c r="P38" s="32"/>
      <c r="Q38" s="32"/>
      <c r="R38" s="32">
        <f t="shared" si="3"/>
        <v>52755.139000000003</v>
      </c>
      <c r="S38" s="32">
        <f t="shared" si="4"/>
        <v>55000</v>
      </c>
      <c r="T38" s="32">
        <f t="shared" si="5"/>
        <v>60000</v>
      </c>
      <c r="U38" s="32"/>
      <c r="V38" s="32">
        <f t="shared" si="6"/>
        <v>52755.139000000003</v>
      </c>
      <c r="W38" s="32">
        <f t="shared" si="7"/>
        <v>55000</v>
      </c>
      <c r="X38" s="32">
        <f t="shared" si="8"/>
        <v>60000</v>
      </c>
      <c r="Y38" s="32">
        <f>-2600-1699.537</f>
        <v>-4299.5370000000003</v>
      </c>
      <c r="Z38" s="32"/>
      <c r="AA38" s="32"/>
      <c r="AB38" s="32">
        <f t="shared" si="9"/>
        <v>48455.601999999999</v>
      </c>
      <c r="AC38" s="32">
        <f t="shared" si="10"/>
        <v>55000</v>
      </c>
      <c r="AD38" s="32">
        <f t="shared" si="11"/>
        <v>60000</v>
      </c>
      <c r="AE38" s="32"/>
      <c r="AF38" s="33"/>
      <c r="AG38" s="34"/>
      <c r="AH38" s="1" t="str">
        <f t="shared" si="12"/>
        <v>0113</v>
      </c>
    </row>
    <row r="39" ht="60">
      <c r="A39" s="14" t="s">
        <v>53</v>
      </c>
      <c r="B39" s="15"/>
      <c r="C39" s="14"/>
      <c r="D39" s="14"/>
      <c r="E39" s="31" t="s">
        <v>54</v>
      </c>
      <c r="F39" s="32">
        <f t="shared" si="27"/>
        <v>35000</v>
      </c>
      <c r="G39" s="32">
        <f t="shared" si="28"/>
        <v>35000</v>
      </c>
      <c r="H39" s="32">
        <f t="shared" si="29"/>
        <v>35000</v>
      </c>
      <c r="I39" s="32">
        <f t="shared" si="30"/>
        <v>0</v>
      </c>
      <c r="J39" s="32">
        <f t="shared" si="31"/>
        <v>0</v>
      </c>
      <c r="K39" s="32">
        <f t="shared" si="32"/>
        <v>0</v>
      </c>
      <c r="L39" s="32">
        <f t="shared" si="0"/>
        <v>35000</v>
      </c>
      <c r="M39" s="32">
        <f t="shared" si="1"/>
        <v>35000</v>
      </c>
      <c r="N39" s="32">
        <f t="shared" si="2"/>
        <v>35000</v>
      </c>
      <c r="O39" s="32">
        <f t="shared" si="33"/>
        <v>0</v>
      </c>
      <c r="P39" s="32">
        <f t="shared" si="34"/>
        <v>0</v>
      </c>
      <c r="Q39" s="32">
        <f t="shared" si="35"/>
        <v>0</v>
      </c>
      <c r="R39" s="32">
        <f t="shared" si="3"/>
        <v>35000</v>
      </c>
      <c r="S39" s="32">
        <f t="shared" si="4"/>
        <v>35000</v>
      </c>
      <c r="T39" s="32">
        <f t="shared" si="5"/>
        <v>35000</v>
      </c>
      <c r="U39" s="32">
        <f t="shared" ref="U39:U42" si="41">U40</f>
        <v>0</v>
      </c>
      <c r="V39" s="32">
        <f t="shared" si="6"/>
        <v>35000</v>
      </c>
      <c r="W39" s="32">
        <f t="shared" si="7"/>
        <v>35000</v>
      </c>
      <c r="X39" s="32">
        <f t="shared" si="8"/>
        <v>35000</v>
      </c>
      <c r="Y39" s="32">
        <f t="shared" ref="Y39:Y42" si="42">Y40</f>
        <v>0</v>
      </c>
      <c r="Z39" s="32">
        <f t="shared" ref="Z39:Z42" si="43">Z40</f>
        <v>0</v>
      </c>
      <c r="AA39" s="32">
        <f t="shared" ref="AA39:AA42" si="44">AA40</f>
        <v>0</v>
      </c>
      <c r="AB39" s="32">
        <f t="shared" si="9"/>
        <v>35000</v>
      </c>
      <c r="AC39" s="32">
        <f t="shared" si="10"/>
        <v>35000</v>
      </c>
      <c r="AD39" s="32">
        <f t="shared" si="11"/>
        <v>35000</v>
      </c>
      <c r="AE39" s="32">
        <f t="shared" ref="AE39:AE42" si="45">AE40</f>
        <v>0</v>
      </c>
      <c r="AF39" s="33"/>
      <c r="AG39" s="34"/>
      <c r="AH39" s="1" t="str">
        <f t="shared" si="12"/>
        <v/>
      </c>
    </row>
    <row r="40" ht="45">
      <c r="A40" s="14" t="s">
        <v>53</v>
      </c>
      <c r="B40" s="15" t="s">
        <v>55</v>
      </c>
      <c r="C40" s="14"/>
      <c r="D40" s="14"/>
      <c r="E40" s="31" t="s">
        <v>56</v>
      </c>
      <c r="F40" s="32">
        <f t="shared" si="27"/>
        <v>35000</v>
      </c>
      <c r="G40" s="32">
        <f t="shared" si="28"/>
        <v>35000</v>
      </c>
      <c r="H40" s="32">
        <f t="shared" si="29"/>
        <v>35000</v>
      </c>
      <c r="I40" s="32">
        <f t="shared" si="30"/>
        <v>0</v>
      </c>
      <c r="J40" s="32">
        <f t="shared" si="31"/>
        <v>0</v>
      </c>
      <c r="K40" s="32">
        <f t="shared" si="32"/>
        <v>0</v>
      </c>
      <c r="L40" s="32">
        <f t="shared" si="0"/>
        <v>35000</v>
      </c>
      <c r="M40" s="32">
        <f t="shared" si="1"/>
        <v>35000</v>
      </c>
      <c r="N40" s="32">
        <f t="shared" si="2"/>
        <v>35000</v>
      </c>
      <c r="O40" s="32">
        <f t="shared" si="33"/>
        <v>0</v>
      </c>
      <c r="P40" s="32">
        <f t="shared" si="34"/>
        <v>0</v>
      </c>
      <c r="Q40" s="32">
        <f t="shared" si="35"/>
        <v>0</v>
      </c>
      <c r="R40" s="32">
        <f t="shared" si="3"/>
        <v>35000</v>
      </c>
      <c r="S40" s="32">
        <f t="shared" si="4"/>
        <v>35000</v>
      </c>
      <c r="T40" s="32">
        <f t="shared" si="5"/>
        <v>35000</v>
      </c>
      <c r="U40" s="32">
        <f t="shared" si="41"/>
        <v>0</v>
      </c>
      <c r="V40" s="32">
        <f t="shared" si="6"/>
        <v>35000</v>
      </c>
      <c r="W40" s="32">
        <f t="shared" si="7"/>
        <v>35000</v>
      </c>
      <c r="X40" s="32">
        <f t="shared" si="8"/>
        <v>35000</v>
      </c>
      <c r="Y40" s="32">
        <f t="shared" si="42"/>
        <v>0</v>
      </c>
      <c r="Z40" s="32">
        <f t="shared" si="43"/>
        <v>0</v>
      </c>
      <c r="AA40" s="32">
        <f t="shared" si="44"/>
        <v>0</v>
      </c>
      <c r="AB40" s="32">
        <f t="shared" si="9"/>
        <v>35000</v>
      </c>
      <c r="AC40" s="32">
        <f t="shared" si="10"/>
        <v>35000</v>
      </c>
      <c r="AD40" s="32">
        <f t="shared" si="11"/>
        <v>35000</v>
      </c>
      <c r="AE40" s="32">
        <f t="shared" si="45"/>
        <v>0</v>
      </c>
      <c r="AF40" s="33"/>
      <c r="AG40" s="34"/>
      <c r="AH40" s="1" t="str">
        <f t="shared" si="12"/>
        <v/>
      </c>
    </row>
    <row r="41" ht="15">
      <c r="A41" s="14" t="s">
        <v>53</v>
      </c>
      <c r="B41" s="15">
        <v>600</v>
      </c>
      <c r="C41" s="14" t="s">
        <v>31</v>
      </c>
      <c r="D41" s="14" t="s">
        <v>32</v>
      </c>
      <c r="E41" s="31" t="s">
        <v>33</v>
      </c>
      <c r="F41" s="32">
        <v>35000</v>
      </c>
      <c r="G41" s="32">
        <v>35000</v>
      </c>
      <c r="H41" s="32">
        <v>35000</v>
      </c>
      <c r="I41" s="32"/>
      <c r="J41" s="32"/>
      <c r="K41" s="32"/>
      <c r="L41" s="32">
        <f t="shared" si="0"/>
        <v>35000</v>
      </c>
      <c r="M41" s="32">
        <f t="shared" si="1"/>
        <v>35000</v>
      </c>
      <c r="N41" s="32">
        <f t="shared" si="2"/>
        <v>35000</v>
      </c>
      <c r="O41" s="32"/>
      <c r="P41" s="32"/>
      <c r="Q41" s="32"/>
      <c r="R41" s="32">
        <f t="shared" si="3"/>
        <v>35000</v>
      </c>
      <c r="S41" s="32">
        <f t="shared" si="4"/>
        <v>35000</v>
      </c>
      <c r="T41" s="32">
        <f t="shared" si="5"/>
        <v>35000</v>
      </c>
      <c r="U41" s="32"/>
      <c r="V41" s="32">
        <f t="shared" si="6"/>
        <v>35000</v>
      </c>
      <c r="W41" s="32">
        <f t="shared" si="7"/>
        <v>35000</v>
      </c>
      <c r="X41" s="32">
        <f t="shared" si="8"/>
        <v>35000</v>
      </c>
      <c r="Y41" s="32"/>
      <c r="Z41" s="32"/>
      <c r="AA41" s="32"/>
      <c r="AB41" s="32">
        <f t="shared" si="9"/>
        <v>35000</v>
      </c>
      <c r="AC41" s="32">
        <f t="shared" si="10"/>
        <v>35000</v>
      </c>
      <c r="AD41" s="32">
        <f t="shared" si="11"/>
        <v>35000</v>
      </c>
      <c r="AE41" s="32"/>
      <c r="AF41" s="33"/>
      <c r="AG41" s="34"/>
      <c r="AH41" s="1" t="str">
        <f t="shared" si="12"/>
        <v>0113</v>
      </c>
    </row>
    <row r="42" s="24" customFormat="1" ht="15">
      <c r="A42" s="25" t="s">
        <v>57</v>
      </c>
      <c r="B42" s="26"/>
      <c r="C42" s="25"/>
      <c r="D42" s="25"/>
      <c r="E42" s="27" t="s">
        <v>58</v>
      </c>
      <c r="F42" s="28">
        <f t="shared" si="27"/>
        <v>166331.39999999999</v>
      </c>
      <c r="G42" s="28">
        <f t="shared" si="28"/>
        <v>159760.89999999999</v>
      </c>
      <c r="H42" s="28">
        <f t="shared" si="29"/>
        <v>157753.69999999998</v>
      </c>
      <c r="I42" s="28">
        <f t="shared" si="30"/>
        <v>0</v>
      </c>
      <c r="J42" s="28">
        <f t="shared" si="31"/>
        <v>0</v>
      </c>
      <c r="K42" s="28">
        <f t="shared" si="32"/>
        <v>0</v>
      </c>
      <c r="L42" s="28">
        <f t="shared" si="0"/>
        <v>166331.39999999999</v>
      </c>
      <c r="M42" s="28">
        <f t="shared" si="1"/>
        <v>159760.89999999999</v>
      </c>
      <c r="N42" s="28">
        <f t="shared" si="2"/>
        <v>157753.69999999998</v>
      </c>
      <c r="O42" s="28">
        <f t="shared" si="33"/>
        <v>3141.0389999999998</v>
      </c>
      <c r="P42" s="28">
        <f t="shared" si="34"/>
        <v>936.69999999999993</v>
      </c>
      <c r="Q42" s="28">
        <f t="shared" si="35"/>
        <v>936.69999999999993</v>
      </c>
      <c r="R42" s="28">
        <f t="shared" si="3"/>
        <v>169472.43899999998</v>
      </c>
      <c r="S42" s="28">
        <f t="shared" si="4"/>
        <v>160697.60000000001</v>
      </c>
      <c r="T42" s="28">
        <f t="shared" si="5"/>
        <v>158690.39999999999</v>
      </c>
      <c r="U42" s="28">
        <f t="shared" si="41"/>
        <v>0</v>
      </c>
      <c r="V42" s="28">
        <f t="shared" si="6"/>
        <v>169472.43899999998</v>
      </c>
      <c r="W42" s="28">
        <f t="shared" si="7"/>
        <v>160697.60000000001</v>
      </c>
      <c r="X42" s="28">
        <f t="shared" si="8"/>
        <v>158690.39999999999</v>
      </c>
      <c r="Y42" s="28">
        <f t="shared" si="42"/>
        <v>-1654.3539999999998</v>
      </c>
      <c r="Z42" s="28">
        <f t="shared" si="43"/>
        <v>0</v>
      </c>
      <c r="AA42" s="28">
        <f t="shared" si="44"/>
        <v>0</v>
      </c>
      <c r="AB42" s="28">
        <f t="shared" si="9"/>
        <v>167818.08499999999</v>
      </c>
      <c r="AC42" s="28">
        <f t="shared" si="10"/>
        <v>160697.60000000001</v>
      </c>
      <c r="AD42" s="28">
        <f t="shared" si="11"/>
        <v>158690.39999999999</v>
      </c>
      <c r="AE42" s="28">
        <f t="shared" si="45"/>
        <v>0</v>
      </c>
      <c r="AF42" s="29"/>
      <c r="AG42" s="30"/>
      <c r="AH42" s="24" t="str">
        <f t="shared" si="12"/>
        <v/>
      </c>
    </row>
    <row r="43" ht="90">
      <c r="A43" s="14" t="s">
        <v>59</v>
      </c>
      <c r="B43" s="15"/>
      <c r="C43" s="14"/>
      <c r="D43" s="14"/>
      <c r="E43" s="35" t="s">
        <v>60</v>
      </c>
      <c r="F43" s="32">
        <f>F44+F49+F55+F58+F85+F61+F64+F67+F70+F73+F76+F79+F82</f>
        <v>166331.39999999999</v>
      </c>
      <c r="G43" s="32">
        <f>G44+G49+G55+G58+G85+G61+G64+G67+G70+G73+G76+G79+G82</f>
        <v>159760.89999999999</v>
      </c>
      <c r="H43" s="32">
        <f>H44+H49+H55+H58+H85+H61+H64+H67+H70+H73+H76+H79+H82</f>
        <v>157753.69999999998</v>
      </c>
      <c r="I43" s="32">
        <f>I44+I49+I55+I58+I85+I61+I64+I67+I70+I73+I76+I79+I82</f>
        <v>0</v>
      </c>
      <c r="J43" s="32">
        <f>J44+J49+J55+J58+J85+J61+J64+J67+J70+J73+J76+J79+J82</f>
        <v>0</v>
      </c>
      <c r="K43" s="32">
        <f>K44+K49+K55+K58+K85+K61+K64+K67+K70+K73+K76+K79+K82</f>
        <v>0</v>
      </c>
      <c r="L43" s="32">
        <f t="shared" si="0"/>
        <v>166331.39999999999</v>
      </c>
      <c r="M43" s="32">
        <f t="shared" si="1"/>
        <v>159760.89999999999</v>
      </c>
      <c r="N43" s="32">
        <f t="shared" si="2"/>
        <v>157753.69999999998</v>
      </c>
      <c r="O43" s="32">
        <f>O44+O49+O55+O58+O85+O61+O64+O67+O70+O73+O76+O79+O82</f>
        <v>3141.0389999999998</v>
      </c>
      <c r="P43" s="32">
        <f>P44+P49+P55+P58+P85+P61+P64+P67+P70+P73+P76+P79+P82</f>
        <v>936.69999999999993</v>
      </c>
      <c r="Q43" s="32">
        <f>Q44+Q49+Q55+Q58+Q85+Q61+Q64+Q67+Q70+Q73+Q76+Q79+Q82</f>
        <v>936.69999999999993</v>
      </c>
      <c r="R43" s="32">
        <f t="shared" si="3"/>
        <v>169472.43899999998</v>
      </c>
      <c r="S43" s="32">
        <f t="shared" si="4"/>
        <v>160697.60000000001</v>
      </c>
      <c r="T43" s="32">
        <f t="shared" si="5"/>
        <v>158690.39999999999</v>
      </c>
      <c r="U43" s="32">
        <f>U44+U49+U55+U58+U85+U61+U64+U67+U70+U73+U76+U79+U82</f>
        <v>0</v>
      </c>
      <c r="V43" s="32">
        <f t="shared" si="6"/>
        <v>169472.43899999998</v>
      </c>
      <c r="W43" s="32">
        <f t="shared" si="7"/>
        <v>160697.60000000001</v>
      </c>
      <c r="X43" s="32">
        <f t="shared" si="8"/>
        <v>158690.39999999999</v>
      </c>
      <c r="Y43" s="32">
        <f>Y44+Y49+Y55+Y58+Y85+Y61+Y64+Y67+Y70+Y73+Y76+Y79+Y82</f>
        <v>-1654.3539999999998</v>
      </c>
      <c r="Z43" s="32">
        <f>Z44+Z49+Z55+Z58+Z85+Z61+Z64+Z67+Z70+Z73+Z76+Z79+Z82</f>
        <v>0</v>
      </c>
      <c r="AA43" s="32">
        <f>AA44+AA49+AA55+AA58+AA85+AA61+AA64+AA67+AA70+AA73+AA76+AA79+AA82</f>
        <v>0</v>
      </c>
      <c r="AB43" s="32">
        <f t="shared" si="9"/>
        <v>167818.08499999999</v>
      </c>
      <c r="AC43" s="32">
        <f t="shared" si="10"/>
        <v>160697.60000000001</v>
      </c>
      <c r="AD43" s="32">
        <f t="shared" si="11"/>
        <v>158690.39999999999</v>
      </c>
      <c r="AE43" s="32">
        <f>AE44+AE49+AE55+AE58+AE85+AE61+AE64+AE67+AE70+AE73+AE76+AE79+AE82</f>
        <v>0</v>
      </c>
      <c r="AF43" s="33"/>
      <c r="AG43" s="34"/>
      <c r="AH43" s="1" t="str">
        <f t="shared" si="12"/>
        <v/>
      </c>
    </row>
    <row r="44" ht="30">
      <c r="A44" s="14" t="s">
        <v>61</v>
      </c>
      <c r="B44" s="15"/>
      <c r="C44" s="14"/>
      <c r="D44" s="14"/>
      <c r="E44" s="31" t="s">
        <v>62</v>
      </c>
      <c r="F44" s="32">
        <f>F45+F47</f>
        <v>75908.800000000003</v>
      </c>
      <c r="G44" s="32">
        <f>G45+G47</f>
        <v>69073.800000000003</v>
      </c>
      <c r="H44" s="32">
        <f>H45+H47</f>
        <v>62969.900000000001</v>
      </c>
      <c r="I44" s="32">
        <f>I45+I47</f>
        <v>0</v>
      </c>
      <c r="J44" s="32">
        <f>J45+J47</f>
        <v>0</v>
      </c>
      <c r="K44" s="32">
        <f>K45+K47</f>
        <v>0</v>
      </c>
      <c r="L44" s="32">
        <f t="shared" si="0"/>
        <v>75908.800000000003</v>
      </c>
      <c r="M44" s="32">
        <f t="shared" si="1"/>
        <v>69073.800000000003</v>
      </c>
      <c r="N44" s="32">
        <f t="shared" si="2"/>
        <v>62969.900000000001</v>
      </c>
      <c r="O44" s="32">
        <f>O45+O47</f>
        <v>759.43899999999996</v>
      </c>
      <c r="P44" s="32">
        <f>P45+P47</f>
        <v>936.69999999999993</v>
      </c>
      <c r="Q44" s="32">
        <f>Q45+Q47</f>
        <v>936.69999999999993</v>
      </c>
      <c r="R44" s="32">
        <f t="shared" si="3"/>
        <v>76668.239000000001</v>
      </c>
      <c r="S44" s="32">
        <f t="shared" si="4"/>
        <v>70010.5</v>
      </c>
      <c r="T44" s="32">
        <f t="shared" si="5"/>
        <v>63906.599999999999</v>
      </c>
      <c r="U44" s="32">
        <f>U45+U47</f>
        <v>0</v>
      </c>
      <c r="V44" s="32">
        <f t="shared" si="6"/>
        <v>76668.239000000001</v>
      </c>
      <c r="W44" s="32">
        <f t="shared" si="7"/>
        <v>70010.5</v>
      </c>
      <c r="X44" s="32">
        <f t="shared" si="8"/>
        <v>63906.599999999999</v>
      </c>
      <c r="Y44" s="32">
        <f>Y45+Y47</f>
        <v>-6156.2539999999999</v>
      </c>
      <c r="Z44" s="32">
        <f>Z45+Z47</f>
        <v>0</v>
      </c>
      <c r="AA44" s="32">
        <f>AA45+AA47</f>
        <v>0</v>
      </c>
      <c r="AB44" s="32">
        <f t="shared" si="9"/>
        <v>70511.985000000001</v>
      </c>
      <c r="AC44" s="32">
        <f t="shared" si="10"/>
        <v>70010.5</v>
      </c>
      <c r="AD44" s="32">
        <f t="shared" si="11"/>
        <v>63906.599999999999</v>
      </c>
      <c r="AE44" s="32">
        <f>AE45+AE47</f>
        <v>0</v>
      </c>
      <c r="AF44" s="33"/>
      <c r="AG44" s="34"/>
      <c r="AH44" s="1" t="str">
        <f t="shared" si="12"/>
        <v/>
      </c>
    </row>
    <row r="45" ht="30">
      <c r="A45" s="14" t="s">
        <v>61</v>
      </c>
      <c r="B45" s="15" t="s">
        <v>48</v>
      </c>
      <c r="C45" s="14"/>
      <c r="D45" s="14"/>
      <c r="E45" s="31" t="s">
        <v>49</v>
      </c>
      <c r="F45" s="32">
        <f>F46</f>
        <v>75176.800000000003</v>
      </c>
      <c r="G45" s="32">
        <f>G46</f>
        <v>68358.5</v>
      </c>
      <c r="H45" s="32">
        <f>H46</f>
        <v>62270.300000000003</v>
      </c>
      <c r="I45" s="32">
        <f>I46</f>
        <v>0</v>
      </c>
      <c r="J45" s="32">
        <f>J46</f>
        <v>0</v>
      </c>
      <c r="K45" s="32">
        <f>K46</f>
        <v>0</v>
      </c>
      <c r="L45" s="32">
        <f t="shared" si="0"/>
        <v>75176.800000000003</v>
      </c>
      <c r="M45" s="32">
        <f t="shared" si="1"/>
        <v>68358.5</v>
      </c>
      <c r="N45" s="32">
        <f t="shared" si="2"/>
        <v>62270.300000000003</v>
      </c>
      <c r="O45" s="32">
        <f>O46</f>
        <v>231.68799999999999</v>
      </c>
      <c r="P45" s="32">
        <f>P46</f>
        <v>314.97699999999998</v>
      </c>
      <c r="Q45" s="32">
        <f>Q46</f>
        <v>314.97699999999998</v>
      </c>
      <c r="R45" s="32">
        <f t="shared" si="3"/>
        <v>75408.487999999998</v>
      </c>
      <c r="S45" s="32">
        <f t="shared" si="4"/>
        <v>68673.476999999999</v>
      </c>
      <c r="T45" s="32">
        <f t="shared" si="5"/>
        <v>62585.277000000002</v>
      </c>
      <c r="U45" s="32">
        <f>U46</f>
        <v>0</v>
      </c>
      <c r="V45" s="32">
        <f t="shared" si="6"/>
        <v>75408.487999999998</v>
      </c>
      <c r="W45" s="32">
        <f t="shared" si="7"/>
        <v>68673.476999999999</v>
      </c>
      <c r="X45" s="32">
        <f t="shared" si="8"/>
        <v>62585.277000000002</v>
      </c>
      <c r="Y45" s="32">
        <f>Y46</f>
        <v>-6156.2539999999999</v>
      </c>
      <c r="Z45" s="32">
        <f>Z46</f>
        <v>0</v>
      </c>
      <c r="AA45" s="32">
        <f>AA46</f>
        <v>0</v>
      </c>
      <c r="AB45" s="32">
        <f t="shared" si="9"/>
        <v>69252.233999999997</v>
      </c>
      <c r="AC45" s="32">
        <f t="shared" si="10"/>
        <v>68673.476999999999</v>
      </c>
      <c r="AD45" s="32">
        <f t="shared" si="11"/>
        <v>62585.277000000002</v>
      </c>
      <c r="AE45" s="32">
        <f>AE46</f>
        <v>0</v>
      </c>
      <c r="AF45" s="33"/>
      <c r="AG45" s="34"/>
      <c r="AH45" s="1" t="str">
        <f t="shared" si="12"/>
        <v/>
      </c>
    </row>
    <row r="46" ht="15">
      <c r="A46" s="14" t="s">
        <v>61</v>
      </c>
      <c r="B46" s="15">
        <v>200</v>
      </c>
      <c r="C46" s="14" t="s">
        <v>31</v>
      </c>
      <c r="D46" s="14" t="s">
        <v>32</v>
      </c>
      <c r="E46" s="31" t="s">
        <v>33</v>
      </c>
      <c r="F46" s="32">
        <v>75176.800000000003</v>
      </c>
      <c r="G46" s="32">
        <v>68358.5</v>
      </c>
      <c r="H46" s="32">
        <v>62270.300000000003</v>
      </c>
      <c r="I46" s="32"/>
      <c r="J46" s="32"/>
      <c r="K46" s="32"/>
      <c r="L46" s="32">
        <f t="shared" si="0"/>
        <v>75176.800000000003</v>
      </c>
      <c r="M46" s="32">
        <f t="shared" si="1"/>
        <v>68358.5</v>
      </c>
      <c r="N46" s="32">
        <f t="shared" si="2"/>
        <v>62270.300000000003</v>
      </c>
      <c r="O46" s="32">
        <f>409.849-174.321-3.84</f>
        <v>231.68799999999999</v>
      </c>
      <c r="P46" s="32">
        <v>314.97699999999998</v>
      </c>
      <c r="Q46" s="32">
        <v>314.97699999999998</v>
      </c>
      <c r="R46" s="32">
        <f t="shared" si="3"/>
        <v>75408.487999999998</v>
      </c>
      <c r="S46" s="32">
        <f t="shared" si="4"/>
        <v>68673.476999999999</v>
      </c>
      <c r="T46" s="32">
        <f t="shared" si="5"/>
        <v>62585.277000000002</v>
      </c>
      <c r="U46" s="32"/>
      <c r="V46" s="32">
        <f t="shared" si="6"/>
        <v>75408.487999999998</v>
      </c>
      <c r="W46" s="32">
        <f t="shared" si="7"/>
        <v>68673.476999999999</v>
      </c>
      <c r="X46" s="32">
        <f t="shared" si="8"/>
        <v>62585.277000000002</v>
      </c>
      <c r="Y46" s="32">
        <f>-1901.9-525.64-1990.6-1736.581-1.533</f>
        <v>-6156.2539999999999</v>
      </c>
      <c r="Z46" s="32"/>
      <c r="AA46" s="32"/>
      <c r="AB46" s="32">
        <f t="shared" si="9"/>
        <v>69252.233999999997</v>
      </c>
      <c r="AC46" s="32">
        <f t="shared" si="10"/>
        <v>68673.476999999999</v>
      </c>
      <c r="AD46" s="32">
        <f t="shared" si="11"/>
        <v>62585.277000000002</v>
      </c>
      <c r="AE46" s="32"/>
      <c r="AF46" s="33"/>
      <c r="AG46" s="34"/>
      <c r="AH46" s="1" t="str">
        <f t="shared" si="12"/>
        <v>0113</v>
      </c>
    </row>
    <row r="47" ht="15">
      <c r="A47" s="14" t="s">
        <v>61</v>
      </c>
      <c r="B47" s="15" t="s">
        <v>44</v>
      </c>
      <c r="C47" s="14"/>
      <c r="D47" s="14"/>
      <c r="E47" s="31" t="s">
        <v>45</v>
      </c>
      <c r="F47" s="32">
        <f>F48</f>
        <v>732</v>
      </c>
      <c r="G47" s="32">
        <f>G48</f>
        <v>715.29999999999995</v>
      </c>
      <c r="H47" s="32">
        <f>H48</f>
        <v>699.60000000000002</v>
      </c>
      <c r="I47" s="32">
        <f>I48</f>
        <v>0</v>
      </c>
      <c r="J47" s="32">
        <f>J48</f>
        <v>0</v>
      </c>
      <c r="K47" s="32">
        <f>K48</f>
        <v>0</v>
      </c>
      <c r="L47" s="32">
        <f t="shared" si="0"/>
        <v>732</v>
      </c>
      <c r="M47" s="32">
        <f t="shared" si="1"/>
        <v>715.29999999999995</v>
      </c>
      <c r="N47" s="32">
        <f t="shared" si="2"/>
        <v>699.60000000000002</v>
      </c>
      <c r="O47" s="32">
        <f>O48</f>
        <v>527.75099999999998</v>
      </c>
      <c r="P47" s="32">
        <f>P48</f>
        <v>621.72299999999996</v>
      </c>
      <c r="Q47" s="32">
        <f>Q48</f>
        <v>621.72299999999996</v>
      </c>
      <c r="R47" s="32">
        <f t="shared" si="3"/>
        <v>1259.751</v>
      </c>
      <c r="S47" s="32">
        <f t="shared" si="4"/>
        <v>1337.0229999999999</v>
      </c>
      <c r="T47" s="32">
        <f t="shared" si="5"/>
        <v>1321.3229999999999</v>
      </c>
      <c r="U47" s="32">
        <f>U48</f>
        <v>0</v>
      </c>
      <c r="V47" s="32">
        <f t="shared" si="6"/>
        <v>1259.751</v>
      </c>
      <c r="W47" s="32">
        <f t="shared" si="7"/>
        <v>1337.0229999999999</v>
      </c>
      <c r="X47" s="32">
        <f t="shared" si="8"/>
        <v>1321.3229999999999</v>
      </c>
      <c r="Y47" s="32">
        <f>Y48</f>
        <v>0</v>
      </c>
      <c r="Z47" s="32">
        <f>Z48</f>
        <v>0</v>
      </c>
      <c r="AA47" s="32">
        <f>AA48</f>
        <v>0</v>
      </c>
      <c r="AB47" s="32">
        <f t="shared" si="9"/>
        <v>1259.751</v>
      </c>
      <c r="AC47" s="32">
        <f t="shared" si="10"/>
        <v>1337.0229999999999</v>
      </c>
      <c r="AD47" s="32">
        <f t="shared" si="11"/>
        <v>1321.3229999999999</v>
      </c>
      <c r="AE47" s="32">
        <f>AE48</f>
        <v>0</v>
      </c>
      <c r="AF47" s="33"/>
      <c r="AG47" s="34"/>
      <c r="AH47" s="1" t="str">
        <f t="shared" si="12"/>
        <v/>
      </c>
    </row>
    <row r="48" ht="15">
      <c r="A48" s="14" t="s">
        <v>61</v>
      </c>
      <c r="B48" s="15">
        <v>800</v>
      </c>
      <c r="C48" s="14" t="s">
        <v>31</v>
      </c>
      <c r="D48" s="14" t="s">
        <v>32</v>
      </c>
      <c r="E48" s="31" t="s">
        <v>33</v>
      </c>
      <c r="F48" s="32">
        <v>732</v>
      </c>
      <c r="G48" s="32">
        <v>715.29999999999995</v>
      </c>
      <c r="H48" s="32">
        <v>699.60000000000002</v>
      </c>
      <c r="I48" s="32"/>
      <c r="J48" s="32"/>
      <c r="K48" s="32"/>
      <c r="L48" s="32">
        <f t="shared" si="0"/>
        <v>732</v>
      </c>
      <c r="M48" s="32">
        <f t="shared" si="1"/>
        <v>715.29999999999995</v>
      </c>
      <c r="N48" s="32">
        <f t="shared" si="2"/>
        <v>699.60000000000002</v>
      </c>
      <c r="O48" s="32">
        <v>527.75099999999998</v>
      </c>
      <c r="P48" s="32">
        <v>621.72299999999996</v>
      </c>
      <c r="Q48" s="32">
        <v>621.72299999999996</v>
      </c>
      <c r="R48" s="32">
        <f t="shared" si="3"/>
        <v>1259.751</v>
      </c>
      <c r="S48" s="32">
        <f t="shared" si="4"/>
        <v>1337.0229999999999</v>
      </c>
      <c r="T48" s="32">
        <f t="shared" si="5"/>
        <v>1321.3229999999999</v>
      </c>
      <c r="U48" s="32"/>
      <c r="V48" s="32">
        <f t="shared" si="6"/>
        <v>1259.751</v>
      </c>
      <c r="W48" s="32">
        <f t="shared" si="7"/>
        <v>1337.0229999999999</v>
      </c>
      <c r="X48" s="32">
        <f t="shared" si="8"/>
        <v>1321.3229999999999</v>
      </c>
      <c r="Y48" s="32"/>
      <c r="Z48" s="32"/>
      <c r="AA48" s="32"/>
      <c r="AB48" s="32">
        <f t="shared" si="9"/>
        <v>1259.751</v>
      </c>
      <c r="AC48" s="32">
        <f t="shared" si="10"/>
        <v>1337.0229999999999</v>
      </c>
      <c r="AD48" s="32">
        <f t="shared" si="11"/>
        <v>1321.3229999999999</v>
      </c>
      <c r="AE48" s="32"/>
      <c r="AF48" s="33"/>
      <c r="AG48" s="34"/>
      <c r="AH48" s="1" t="str">
        <f t="shared" si="12"/>
        <v>0113</v>
      </c>
    </row>
    <row r="49" ht="45">
      <c r="A49" s="14" t="s">
        <v>63</v>
      </c>
      <c r="B49" s="15"/>
      <c r="C49" s="14"/>
      <c r="D49" s="14"/>
      <c r="E49" s="31" t="s">
        <v>64</v>
      </c>
      <c r="F49" s="32">
        <f>F50</f>
        <v>16917.599999999999</v>
      </c>
      <c r="G49" s="32">
        <f>G50</f>
        <v>16917.599999999999</v>
      </c>
      <c r="H49" s="32">
        <f>H50</f>
        <v>21014.299999999999</v>
      </c>
      <c r="I49" s="32">
        <f>I50</f>
        <v>0</v>
      </c>
      <c r="J49" s="32">
        <f>J50</f>
        <v>0</v>
      </c>
      <c r="K49" s="32">
        <f>K50</f>
        <v>0</v>
      </c>
      <c r="L49" s="32">
        <f t="shared" si="0"/>
        <v>16917.599999999999</v>
      </c>
      <c r="M49" s="32">
        <f t="shared" si="1"/>
        <v>16917.599999999999</v>
      </c>
      <c r="N49" s="32">
        <f t="shared" si="2"/>
        <v>21014.299999999999</v>
      </c>
      <c r="O49" s="32">
        <f>O50</f>
        <v>2381.5999999999999</v>
      </c>
      <c r="P49" s="32">
        <f>P50</f>
        <v>0</v>
      </c>
      <c r="Q49" s="32">
        <f>Q50</f>
        <v>0</v>
      </c>
      <c r="R49" s="32">
        <f t="shared" si="3"/>
        <v>19299.199999999997</v>
      </c>
      <c r="S49" s="32">
        <f t="shared" si="4"/>
        <v>16917.599999999999</v>
      </c>
      <c r="T49" s="32">
        <f t="shared" si="5"/>
        <v>21014.299999999999</v>
      </c>
      <c r="U49" s="32">
        <f>U50</f>
        <v>0</v>
      </c>
      <c r="V49" s="32">
        <f t="shared" si="6"/>
        <v>19299.199999999997</v>
      </c>
      <c r="W49" s="32">
        <f t="shared" si="7"/>
        <v>16917.599999999999</v>
      </c>
      <c r="X49" s="32">
        <f t="shared" si="8"/>
        <v>21014.299999999999</v>
      </c>
      <c r="Y49" s="32">
        <f>Y50</f>
        <v>650</v>
      </c>
      <c r="Z49" s="32">
        <f>Z50</f>
        <v>0</v>
      </c>
      <c r="AA49" s="32">
        <f>AA50</f>
        <v>0</v>
      </c>
      <c r="AB49" s="32">
        <f t="shared" si="9"/>
        <v>19949.199999999997</v>
      </c>
      <c r="AC49" s="32">
        <f t="shared" si="10"/>
        <v>16917.599999999999</v>
      </c>
      <c r="AD49" s="32">
        <f t="shared" si="11"/>
        <v>21014.299999999999</v>
      </c>
      <c r="AE49" s="32">
        <f>AE50</f>
        <v>0</v>
      </c>
      <c r="AF49" s="33"/>
      <c r="AG49" s="34"/>
      <c r="AH49" s="1" t="str">
        <f t="shared" si="12"/>
        <v/>
      </c>
    </row>
    <row r="50" ht="45">
      <c r="A50" s="14" t="s">
        <v>63</v>
      </c>
      <c r="B50" s="15" t="s">
        <v>55</v>
      </c>
      <c r="C50" s="14"/>
      <c r="D50" s="14"/>
      <c r="E50" s="31" t="s">
        <v>56</v>
      </c>
      <c r="F50" s="32">
        <f>F51+F52+F53+F54</f>
        <v>16917.599999999999</v>
      </c>
      <c r="G50" s="32">
        <f>G51+G52+G53+G54</f>
        <v>16917.599999999999</v>
      </c>
      <c r="H50" s="32">
        <f>H51+H52+H53+H54</f>
        <v>21014.299999999999</v>
      </c>
      <c r="I50" s="32">
        <f>I51+I52+I53+I54</f>
        <v>0</v>
      </c>
      <c r="J50" s="32">
        <f>J51+J52+J53+J54</f>
        <v>0</v>
      </c>
      <c r="K50" s="32">
        <f>K51+K52+K53+K54</f>
        <v>0</v>
      </c>
      <c r="L50" s="32">
        <f t="shared" si="0"/>
        <v>16917.599999999999</v>
      </c>
      <c r="M50" s="32">
        <f t="shared" si="1"/>
        <v>16917.599999999999</v>
      </c>
      <c r="N50" s="32">
        <f t="shared" si="2"/>
        <v>21014.299999999999</v>
      </c>
      <c r="O50" s="32">
        <f>O51+O52+O53+O54</f>
        <v>2381.5999999999999</v>
      </c>
      <c r="P50" s="32">
        <f>P51+P52+P53+P54</f>
        <v>0</v>
      </c>
      <c r="Q50" s="32">
        <f>Q51+Q52+Q53+Q54</f>
        <v>0</v>
      </c>
      <c r="R50" s="32">
        <f t="shared" si="3"/>
        <v>19299.199999999997</v>
      </c>
      <c r="S50" s="32">
        <f t="shared" si="4"/>
        <v>16917.599999999999</v>
      </c>
      <c r="T50" s="32">
        <f t="shared" si="5"/>
        <v>21014.299999999999</v>
      </c>
      <c r="U50" s="32">
        <f>U51+U52+U53+U54</f>
        <v>0</v>
      </c>
      <c r="V50" s="32">
        <f t="shared" si="6"/>
        <v>19299.199999999997</v>
      </c>
      <c r="W50" s="32">
        <f t="shared" si="7"/>
        <v>16917.599999999999</v>
      </c>
      <c r="X50" s="32">
        <f t="shared" si="8"/>
        <v>21014.299999999999</v>
      </c>
      <c r="Y50" s="32">
        <f>Y51+Y52+Y53+Y54</f>
        <v>650</v>
      </c>
      <c r="Z50" s="32">
        <f>Z51+Z52+Z53+Z54</f>
        <v>0</v>
      </c>
      <c r="AA50" s="32">
        <f>AA51+AA52+AA53+AA54</f>
        <v>0</v>
      </c>
      <c r="AB50" s="32">
        <f t="shared" si="9"/>
        <v>19949.199999999997</v>
      </c>
      <c r="AC50" s="32">
        <f t="shared" si="10"/>
        <v>16917.599999999999</v>
      </c>
      <c r="AD50" s="32">
        <f t="shared" si="11"/>
        <v>21014.299999999999</v>
      </c>
      <c r="AE50" s="32">
        <f>AE51+AE52+AE53+AE54</f>
        <v>0</v>
      </c>
      <c r="AF50" s="33"/>
      <c r="AG50" s="34"/>
      <c r="AH50" s="1" t="str">
        <f t="shared" si="12"/>
        <v/>
      </c>
    </row>
    <row r="51" ht="15">
      <c r="A51" s="14" t="s">
        <v>63</v>
      </c>
      <c r="B51" s="15">
        <v>600</v>
      </c>
      <c r="C51" s="14" t="s">
        <v>31</v>
      </c>
      <c r="D51" s="14" t="s">
        <v>32</v>
      </c>
      <c r="E51" s="31" t="s">
        <v>33</v>
      </c>
      <c r="F51" s="32">
        <v>9035.2000000000007</v>
      </c>
      <c r="G51" s="32">
        <v>9035.2000000000007</v>
      </c>
      <c r="H51" s="32">
        <v>13131.9</v>
      </c>
      <c r="I51" s="32"/>
      <c r="J51" s="32"/>
      <c r="K51" s="32"/>
      <c r="L51" s="32">
        <f t="shared" si="0"/>
        <v>9035.2000000000007</v>
      </c>
      <c r="M51" s="32">
        <f t="shared" si="1"/>
        <v>9035.2000000000007</v>
      </c>
      <c r="N51" s="32">
        <f t="shared" si="2"/>
        <v>13131.9</v>
      </c>
      <c r="O51" s="32"/>
      <c r="P51" s="32"/>
      <c r="Q51" s="32"/>
      <c r="R51" s="32">
        <f t="shared" si="3"/>
        <v>9035.2000000000007</v>
      </c>
      <c r="S51" s="32">
        <f t="shared" si="4"/>
        <v>9035.2000000000007</v>
      </c>
      <c r="T51" s="32">
        <f t="shared" si="5"/>
        <v>13131.9</v>
      </c>
      <c r="U51" s="32"/>
      <c r="V51" s="32">
        <f t="shared" si="6"/>
        <v>9035.2000000000007</v>
      </c>
      <c r="W51" s="32">
        <f t="shared" si="7"/>
        <v>9035.2000000000007</v>
      </c>
      <c r="X51" s="32">
        <f t="shared" si="8"/>
        <v>13131.9</v>
      </c>
      <c r="Y51" s="32">
        <v>650</v>
      </c>
      <c r="Z51" s="32"/>
      <c r="AA51" s="32"/>
      <c r="AB51" s="32">
        <f t="shared" si="9"/>
        <v>9685.2000000000007</v>
      </c>
      <c r="AC51" s="32">
        <f t="shared" si="10"/>
        <v>9035.2000000000007</v>
      </c>
      <c r="AD51" s="32">
        <f t="shared" si="11"/>
        <v>13131.9</v>
      </c>
      <c r="AE51" s="32"/>
      <c r="AF51" s="33"/>
      <c r="AG51" s="34"/>
      <c r="AH51" s="1" t="str">
        <f t="shared" si="12"/>
        <v>0113</v>
      </c>
    </row>
    <row r="52" ht="15">
      <c r="A52" s="14" t="s">
        <v>63</v>
      </c>
      <c r="B52" s="15">
        <v>600</v>
      </c>
      <c r="C52" s="14" t="s">
        <v>65</v>
      </c>
      <c r="D52" s="14" t="s">
        <v>65</v>
      </c>
      <c r="E52" s="31" t="s">
        <v>66</v>
      </c>
      <c r="F52" s="32">
        <v>1850</v>
      </c>
      <c r="G52" s="32">
        <v>1850</v>
      </c>
      <c r="H52" s="32">
        <v>1850</v>
      </c>
      <c r="I52" s="32"/>
      <c r="J52" s="32"/>
      <c r="K52" s="32"/>
      <c r="L52" s="32">
        <f t="shared" si="0"/>
        <v>1850</v>
      </c>
      <c r="M52" s="32">
        <f t="shared" si="1"/>
        <v>1850</v>
      </c>
      <c r="N52" s="32">
        <f t="shared" si="2"/>
        <v>1850</v>
      </c>
      <c r="O52" s="32">
        <v>931</v>
      </c>
      <c r="P52" s="32"/>
      <c r="Q52" s="32"/>
      <c r="R52" s="32">
        <f t="shared" si="3"/>
        <v>2781</v>
      </c>
      <c r="S52" s="32">
        <f t="shared" si="4"/>
        <v>1850</v>
      </c>
      <c r="T52" s="32">
        <f t="shared" si="5"/>
        <v>1850</v>
      </c>
      <c r="U52" s="32"/>
      <c r="V52" s="32">
        <f t="shared" si="6"/>
        <v>2781</v>
      </c>
      <c r="W52" s="32">
        <f t="shared" si="7"/>
        <v>1850</v>
      </c>
      <c r="X52" s="32">
        <f t="shared" si="8"/>
        <v>1850</v>
      </c>
      <c r="Y52" s="32"/>
      <c r="Z52" s="32"/>
      <c r="AA52" s="32"/>
      <c r="AB52" s="32">
        <f t="shared" si="9"/>
        <v>2781</v>
      </c>
      <c r="AC52" s="32">
        <f t="shared" si="10"/>
        <v>1850</v>
      </c>
      <c r="AD52" s="32">
        <f t="shared" si="11"/>
        <v>1850</v>
      </c>
      <c r="AE52" s="32"/>
      <c r="AF52" s="33"/>
      <c r="AG52" s="34"/>
      <c r="AH52" s="1" t="str">
        <f t="shared" si="12"/>
        <v>0707</v>
      </c>
    </row>
    <row r="53" ht="15">
      <c r="A53" s="14" t="s">
        <v>63</v>
      </c>
      <c r="B53" s="15">
        <v>600</v>
      </c>
      <c r="C53" s="14" t="s">
        <v>65</v>
      </c>
      <c r="D53" s="14" t="s">
        <v>67</v>
      </c>
      <c r="E53" s="31" t="s">
        <v>68</v>
      </c>
      <c r="F53" s="32">
        <v>200</v>
      </c>
      <c r="G53" s="32">
        <v>200</v>
      </c>
      <c r="H53" s="32">
        <v>200</v>
      </c>
      <c r="I53" s="32"/>
      <c r="J53" s="32"/>
      <c r="K53" s="32"/>
      <c r="L53" s="32">
        <f t="shared" si="0"/>
        <v>200</v>
      </c>
      <c r="M53" s="32">
        <f t="shared" si="1"/>
        <v>200</v>
      </c>
      <c r="N53" s="32">
        <f t="shared" si="2"/>
        <v>200</v>
      </c>
      <c r="O53" s="32"/>
      <c r="P53" s="32"/>
      <c r="Q53" s="32"/>
      <c r="R53" s="32">
        <f t="shared" si="3"/>
        <v>200</v>
      </c>
      <c r="S53" s="32">
        <f t="shared" si="4"/>
        <v>200</v>
      </c>
      <c r="T53" s="32">
        <f t="shared" si="5"/>
        <v>200</v>
      </c>
      <c r="U53" s="32"/>
      <c r="V53" s="32">
        <f t="shared" si="6"/>
        <v>200</v>
      </c>
      <c r="W53" s="32">
        <f t="shared" si="7"/>
        <v>200</v>
      </c>
      <c r="X53" s="32">
        <f t="shared" si="8"/>
        <v>200</v>
      </c>
      <c r="Y53" s="32"/>
      <c r="Z53" s="32"/>
      <c r="AA53" s="32"/>
      <c r="AB53" s="32">
        <f t="shared" si="9"/>
        <v>200</v>
      </c>
      <c r="AC53" s="32">
        <f t="shared" si="10"/>
        <v>200</v>
      </c>
      <c r="AD53" s="32">
        <f t="shared" si="11"/>
        <v>200</v>
      </c>
      <c r="AE53" s="32"/>
      <c r="AF53" s="33"/>
      <c r="AG53" s="34"/>
      <c r="AH53" s="1" t="str">
        <f t="shared" si="12"/>
        <v>0709</v>
      </c>
    </row>
    <row r="54" ht="15">
      <c r="A54" s="14" t="s">
        <v>63</v>
      </c>
      <c r="B54" s="15">
        <v>600</v>
      </c>
      <c r="C54" s="14" t="s">
        <v>69</v>
      </c>
      <c r="D54" s="14" t="s">
        <v>31</v>
      </c>
      <c r="E54" s="31" t="s">
        <v>70</v>
      </c>
      <c r="F54" s="32">
        <v>5832.3999999999996</v>
      </c>
      <c r="G54" s="32">
        <v>5832.3999999999996</v>
      </c>
      <c r="H54" s="32">
        <v>5832.3999999999996</v>
      </c>
      <c r="I54" s="32"/>
      <c r="J54" s="32"/>
      <c r="K54" s="32"/>
      <c r="L54" s="32">
        <f t="shared" si="0"/>
        <v>5832.3999999999996</v>
      </c>
      <c r="M54" s="32">
        <f t="shared" si="1"/>
        <v>5832.3999999999996</v>
      </c>
      <c r="N54" s="32">
        <f t="shared" si="2"/>
        <v>5832.3999999999996</v>
      </c>
      <c r="O54" s="32">
        <v>1450.5999999999999</v>
      </c>
      <c r="P54" s="32"/>
      <c r="Q54" s="32"/>
      <c r="R54" s="32">
        <f t="shared" si="3"/>
        <v>7283</v>
      </c>
      <c r="S54" s="32">
        <f t="shared" si="4"/>
        <v>5832.3999999999996</v>
      </c>
      <c r="T54" s="32">
        <f t="shared" si="5"/>
        <v>5832.3999999999996</v>
      </c>
      <c r="U54" s="32"/>
      <c r="V54" s="32">
        <f t="shared" si="6"/>
        <v>7283</v>
      </c>
      <c r="W54" s="32">
        <f t="shared" si="7"/>
        <v>5832.3999999999996</v>
      </c>
      <c r="X54" s="32">
        <f t="shared" si="8"/>
        <v>5832.3999999999996</v>
      </c>
      <c r="Y54" s="32"/>
      <c r="Z54" s="32"/>
      <c r="AA54" s="32"/>
      <c r="AB54" s="32">
        <f t="shared" si="9"/>
        <v>7283</v>
      </c>
      <c r="AC54" s="32">
        <f t="shared" si="10"/>
        <v>5832.3999999999996</v>
      </c>
      <c r="AD54" s="32">
        <f t="shared" si="11"/>
        <v>5832.3999999999996</v>
      </c>
      <c r="AE54" s="32"/>
      <c r="AF54" s="33"/>
      <c r="AG54" s="34"/>
      <c r="AH54" s="1" t="str">
        <f t="shared" si="12"/>
        <v>0801</v>
      </c>
    </row>
    <row r="55" ht="45">
      <c r="A55" s="14" t="s">
        <v>71</v>
      </c>
      <c r="B55" s="15"/>
      <c r="C55" s="14"/>
      <c r="D55" s="14"/>
      <c r="E55" s="31" t="s">
        <v>72</v>
      </c>
      <c r="F55" s="32">
        <f t="shared" ref="F55:F85" si="46">F56</f>
        <v>49816.599999999999</v>
      </c>
      <c r="G55" s="32">
        <f t="shared" ref="G55:G85" si="47">G56</f>
        <v>49816.599999999999</v>
      </c>
      <c r="H55" s="32">
        <f t="shared" ref="H55:H85" si="48">H56</f>
        <v>49816.599999999999</v>
      </c>
      <c r="I55" s="32">
        <f t="shared" ref="I55:I85" si="49">I56</f>
        <v>0</v>
      </c>
      <c r="J55" s="32">
        <f t="shared" ref="J55:J85" si="50">J56</f>
        <v>0</v>
      </c>
      <c r="K55" s="32">
        <f t="shared" ref="K55:K85" si="51">K56</f>
        <v>0</v>
      </c>
      <c r="L55" s="32">
        <f t="shared" si="0"/>
        <v>49816.599999999999</v>
      </c>
      <c r="M55" s="32">
        <f t="shared" si="1"/>
        <v>49816.599999999999</v>
      </c>
      <c r="N55" s="32">
        <f t="shared" si="2"/>
        <v>49816.599999999999</v>
      </c>
      <c r="O55" s="32">
        <f t="shared" ref="O55:O85" si="52">O56</f>
        <v>0</v>
      </c>
      <c r="P55" s="32">
        <f t="shared" ref="P55:P85" si="53">P56</f>
        <v>0</v>
      </c>
      <c r="Q55" s="32">
        <f t="shared" ref="Q55:Q85" si="54">Q56</f>
        <v>0</v>
      </c>
      <c r="R55" s="32">
        <f t="shared" si="3"/>
        <v>49816.599999999999</v>
      </c>
      <c r="S55" s="32">
        <f t="shared" si="4"/>
        <v>49816.599999999999</v>
      </c>
      <c r="T55" s="32">
        <f t="shared" si="5"/>
        <v>49816.599999999999</v>
      </c>
      <c r="U55" s="32">
        <f t="shared" ref="U55:U85" si="55">U56</f>
        <v>0</v>
      </c>
      <c r="V55" s="32">
        <f t="shared" si="6"/>
        <v>49816.599999999999</v>
      </c>
      <c r="W55" s="32">
        <f t="shared" si="7"/>
        <v>49816.599999999999</v>
      </c>
      <c r="X55" s="32">
        <f t="shared" si="8"/>
        <v>49816.599999999999</v>
      </c>
      <c r="Y55" s="32">
        <f t="shared" ref="Y55:Y85" si="56">Y56</f>
        <v>0</v>
      </c>
      <c r="Z55" s="32">
        <f t="shared" ref="Z55:Z85" si="57">Z56</f>
        <v>0</v>
      </c>
      <c r="AA55" s="32">
        <f t="shared" ref="AA55:AA85" si="58">AA56</f>
        <v>0</v>
      </c>
      <c r="AB55" s="32">
        <f t="shared" si="9"/>
        <v>49816.599999999999</v>
      </c>
      <c r="AC55" s="32">
        <f t="shared" si="10"/>
        <v>49816.599999999999</v>
      </c>
      <c r="AD55" s="32">
        <f t="shared" si="11"/>
        <v>49816.599999999999</v>
      </c>
      <c r="AE55" s="32">
        <f t="shared" ref="AE55:AE85" si="59">AE56</f>
        <v>0</v>
      </c>
      <c r="AF55" s="33"/>
      <c r="AG55" s="34"/>
      <c r="AH55" s="1" t="str">
        <f t="shared" si="12"/>
        <v/>
      </c>
    </row>
    <row r="56" ht="45">
      <c r="A56" s="14" t="s">
        <v>71</v>
      </c>
      <c r="B56" s="15" t="s">
        <v>55</v>
      </c>
      <c r="C56" s="14"/>
      <c r="D56" s="14"/>
      <c r="E56" s="31" t="s">
        <v>56</v>
      </c>
      <c r="F56" s="32">
        <f t="shared" si="46"/>
        <v>49816.599999999999</v>
      </c>
      <c r="G56" s="32">
        <f t="shared" si="47"/>
        <v>49816.599999999999</v>
      </c>
      <c r="H56" s="32">
        <f t="shared" si="48"/>
        <v>49816.599999999999</v>
      </c>
      <c r="I56" s="32">
        <f t="shared" si="49"/>
        <v>0</v>
      </c>
      <c r="J56" s="32">
        <f t="shared" si="50"/>
        <v>0</v>
      </c>
      <c r="K56" s="32">
        <f t="shared" si="51"/>
        <v>0</v>
      </c>
      <c r="L56" s="32">
        <f t="shared" si="0"/>
        <v>49816.599999999999</v>
      </c>
      <c r="M56" s="32">
        <f t="shared" si="1"/>
        <v>49816.599999999999</v>
      </c>
      <c r="N56" s="32">
        <f t="shared" si="2"/>
        <v>49816.599999999999</v>
      </c>
      <c r="O56" s="32">
        <f t="shared" si="52"/>
        <v>0</v>
      </c>
      <c r="P56" s="32">
        <f t="shared" si="53"/>
        <v>0</v>
      </c>
      <c r="Q56" s="32">
        <f t="shared" si="54"/>
        <v>0</v>
      </c>
      <c r="R56" s="32">
        <f t="shared" si="3"/>
        <v>49816.599999999999</v>
      </c>
      <c r="S56" s="32">
        <f t="shared" si="4"/>
        <v>49816.599999999999</v>
      </c>
      <c r="T56" s="32">
        <f t="shared" si="5"/>
        <v>49816.599999999999</v>
      </c>
      <c r="U56" s="32">
        <f t="shared" si="55"/>
        <v>0</v>
      </c>
      <c r="V56" s="32">
        <f t="shared" si="6"/>
        <v>49816.599999999999</v>
      </c>
      <c r="W56" s="32">
        <f t="shared" si="7"/>
        <v>49816.599999999999</v>
      </c>
      <c r="X56" s="32">
        <f t="shared" si="8"/>
        <v>49816.599999999999</v>
      </c>
      <c r="Y56" s="32">
        <f t="shared" si="56"/>
        <v>0</v>
      </c>
      <c r="Z56" s="32">
        <f t="shared" si="57"/>
        <v>0</v>
      </c>
      <c r="AA56" s="32">
        <f t="shared" si="58"/>
        <v>0</v>
      </c>
      <c r="AB56" s="32">
        <f t="shared" si="9"/>
        <v>49816.599999999999</v>
      </c>
      <c r="AC56" s="32">
        <f t="shared" si="10"/>
        <v>49816.599999999999</v>
      </c>
      <c r="AD56" s="32">
        <f t="shared" si="11"/>
        <v>49816.599999999999</v>
      </c>
      <c r="AE56" s="32">
        <f t="shared" si="59"/>
        <v>0</v>
      </c>
      <c r="AF56" s="33"/>
      <c r="AG56" s="34"/>
      <c r="AH56" s="1" t="str">
        <f t="shared" si="12"/>
        <v/>
      </c>
    </row>
    <row r="57" ht="15">
      <c r="A57" s="14" t="s">
        <v>71</v>
      </c>
      <c r="B57" s="15">
        <v>600</v>
      </c>
      <c r="C57" s="14" t="s">
        <v>31</v>
      </c>
      <c r="D57" s="14" t="s">
        <v>32</v>
      </c>
      <c r="E57" s="31" t="s">
        <v>33</v>
      </c>
      <c r="F57" s="32">
        <v>49816.599999999999</v>
      </c>
      <c r="G57" s="32">
        <v>49816.599999999999</v>
      </c>
      <c r="H57" s="32">
        <v>49816.599999999999</v>
      </c>
      <c r="I57" s="32"/>
      <c r="J57" s="32"/>
      <c r="K57" s="32"/>
      <c r="L57" s="32">
        <f t="shared" si="0"/>
        <v>49816.599999999999</v>
      </c>
      <c r="M57" s="32">
        <f t="shared" si="1"/>
        <v>49816.599999999999</v>
      </c>
      <c r="N57" s="32">
        <f t="shared" si="2"/>
        <v>49816.599999999999</v>
      </c>
      <c r="O57" s="32"/>
      <c r="P57" s="32"/>
      <c r="Q57" s="32"/>
      <c r="R57" s="32">
        <f t="shared" si="3"/>
        <v>49816.599999999999</v>
      </c>
      <c r="S57" s="32">
        <f t="shared" si="4"/>
        <v>49816.599999999999</v>
      </c>
      <c r="T57" s="32">
        <f t="shared" si="5"/>
        <v>49816.599999999999</v>
      </c>
      <c r="U57" s="32"/>
      <c r="V57" s="32">
        <f t="shared" si="6"/>
        <v>49816.599999999999</v>
      </c>
      <c r="W57" s="32">
        <f t="shared" si="7"/>
        <v>49816.599999999999</v>
      </c>
      <c r="X57" s="32">
        <f t="shared" si="8"/>
        <v>49816.599999999999</v>
      </c>
      <c r="Y57" s="32"/>
      <c r="Z57" s="32"/>
      <c r="AA57" s="32"/>
      <c r="AB57" s="32">
        <f t="shared" si="9"/>
        <v>49816.599999999999</v>
      </c>
      <c r="AC57" s="32">
        <f t="shared" si="10"/>
        <v>49816.599999999999</v>
      </c>
      <c r="AD57" s="32">
        <f t="shared" si="11"/>
        <v>49816.599999999999</v>
      </c>
      <c r="AE57" s="32"/>
      <c r="AF57" s="33"/>
      <c r="AG57" s="34"/>
      <c r="AH57" s="1" t="str">
        <f t="shared" si="12"/>
        <v>0113</v>
      </c>
    </row>
    <row r="58" ht="60">
      <c r="A58" s="14" t="s">
        <v>73</v>
      </c>
      <c r="B58" s="15"/>
      <c r="C58" s="14"/>
      <c r="D58" s="14"/>
      <c r="E58" s="31" t="s">
        <v>74</v>
      </c>
      <c r="F58" s="32">
        <f t="shared" si="46"/>
        <v>6592</v>
      </c>
      <c r="G58" s="32">
        <f t="shared" si="47"/>
        <v>6592</v>
      </c>
      <c r="H58" s="32">
        <f t="shared" si="48"/>
        <v>6592</v>
      </c>
      <c r="I58" s="32">
        <f t="shared" si="49"/>
        <v>0</v>
      </c>
      <c r="J58" s="32">
        <f t="shared" si="50"/>
        <v>0</v>
      </c>
      <c r="K58" s="32">
        <f t="shared" si="51"/>
        <v>0</v>
      </c>
      <c r="L58" s="32">
        <f t="shared" si="0"/>
        <v>6592</v>
      </c>
      <c r="M58" s="32">
        <f t="shared" si="1"/>
        <v>6592</v>
      </c>
      <c r="N58" s="32">
        <f t="shared" si="2"/>
        <v>6592</v>
      </c>
      <c r="O58" s="32">
        <f t="shared" si="52"/>
        <v>0</v>
      </c>
      <c r="P58" s="32">
        <f t="shared" si="53"/>
        <v>0</v>
      </c>
      <c r="Q58" s="32">
        <f t="shared" si="54"/>
        <v>0</v>
      </c>
      <c r="R58" s="32">
        <f t="shared" si="3"/>
        <v>6592</v>
      </c>
      <c r="S58" s="32">
        <f t="shared" si="4"/>
        <v>6592</v>
      </c>
      <c r="T58" s="32">
        <f t="shared" si="5"/>
        <v>6592</v>
      </c>
      <c r="U58" s="32">
        <f t="shared" si="55"/>
        <v>0</v>
      </c>
      <c r="V58" s="32">
        <f t="shared" si="6"/>
        <v>6592</v>
      </c>
      <c r="W58" s="32">
        <f t="shared" si="7"/>
        <v>6592</v>
      </c>
      <c r="X58" s="32">
        <f t="shared" si="8"/>
        <v>6592</v>
      </c>
      <c r="Y58" s="32">
        <f t="shared" si="56"/>
        <v>0</v>
      </c>
      <c r="Z58" s="32">
        <f t="shared" si="57"/>
        <v>0</v>
      </c>
      <c r="AA58" s="32">
        <f t="shared" si="58"/>
        <v>0</v>
      </c>
      <c r="AB58" s="32">
        <f t="shared" si="9"/>
        <v>6592</v>
      </c>
      <c r="AC58" s="32">
        <f t="shared" si="10"/>
        <v>6592</v>
      </c>
      <c r="AD58" s="32">
        <f t="shared" si="11"/>
        <v>6592</v>
      </c>
      <c r="AE58" s="32">
        <f t="shared" si="59"/>
        <v>0</v>
      </c>
      <c r="AF58" s="33"/>
      <c r="AG58" s="34"/>
      <c r="AH58" s="1" t="str">
        <f t="shared" si="12"/>
        <v/>
      </c>
    </row>
    <row r="59" ht="45">
      <c r="A59" s="14" t="s">
        <v>73</v>
      </c>
      <c r="B59" s="15" t="s">
        <v>55</v>
      </c>
      <c r="C59" s="14"/>
      <c r="D59" s="14"/>
      <c r="E59" s="31" t="s">
        <v>56</v>
      </c>
      <c r="F59" s="32">
        <f t="shared" si="46"/>
        <v>6592</v>
      </c>
      <c r="G59" s="32">
        <f t="shared" si="47"/>
        <v>6592</v>
      </c>
      <c r="H59" s="32">
        <f t="shared" si="48"/>
        <v>6592</v>
      </c>
      <c r="I59" s="32">
        <f t="shared" si="49"/>
        <v>0</v>
      </c>
      <c r="J59" s="32">
        <f t="shared" si="50"/>
        <v>0</v>
      </c>
      <c r="K59" s="32">
        <f t="shared" si="51"/>
        <v>0</v>
      </c>
      <c r="L59" s="32">
        <f t="shared" si="0"/>
        <v>6592</v>
      </c>
      <c r="M59" s="32">
        <f t="shared" si="1"/>
        <v>6592</v>
      </c>
      <c r="N59" s="32">
        <f t="shared" si="2"/>
        <v>6592</v>
      </c>
      <c r="O59" s="32">
        <f t="shared" si="52"/>
        <v>0</v>
      </c>
      <c r="P59" s="32">
        <f t="shared" si="53"/>
        <v>0</v>
      </c>
      <c r="Q59" s="32">
        <f t="shared" si="54"/>
        <v>0</v>
      </c>
      <c r="R59" s="32">
        <f t="shared" si="3"/>
        <v>6592</v>
      </c>
      <c r="S59" s="32">
        <f t="shared" si="4"/>
        <v>6592</v>
      </c>
      <c r="T59" s="32">
        <f t="shared" si="5"/>
        <v>6592</v>
      </c>
      <c r="U59" s="32">
        <f t="shared" si="55"/>
        <v>0</v>
      </c>
      <c r="V59" s="32">
        <f t="shared" si="6"/>
        <v>6592</v>
      </c>
      <c r="W59" s="32">
        <f t="shared" si="7"/>
        <v>6592</v>
      </c>
      <c r="X59" s="32">
        <f t="shared" si="8"/>
        <v>6592</v>
      </c>
      <c r="Y59" s="32">
        <f t="shared" si="56"/>
        <v>0</v>
      </c>
      <c r="Z59" s="32">
        <f t="shared" si="57"/>
        <v>0</v>
      </c>
      <c r="AA59" s="32">
        <f t="shared" si="58"/>
        <v>0</v>
      </c>
      <c r="AB59" s="32">
        <f t="shared" si="9"/>
        <v>6592</v>
      </c>
      <c r="AC59" s="32">
        <f t="shared" si="10"/>
        <v>6592</v>
      </c>
      <c r="AD59" s="32">
        <f t="shared" si="11"/>
        <v>6592</v>
      </c>
      <c r="AE59" s="32">
        <f t="shared" si="59"/>
        <v>0</v>
      </c>
      <c r="AF59" s="33"/>
      <c r="AG59" s="34"/>
      <c r="AH59" s="1" t="str">
        <f t="shared" si="12"/>
        <v/>
      </c>
    </row>
    <row r="60" ht="15">
      <c r="A60" s="14" t="s">
        <v>73</v>
      </c>
      <c r="B60" s="15">
        <v>600</v>
      </c>
      <c r="C60" s="14" t="s">
        <v>31</v>
      </c>
      <c r="D60" s="14" t="s">
        <v>32</v>
      </c>
      <c r="E60" s="31" t="s">
        <v>33</v>
      </c>
      <c r="F60" s="32">
        <v>6592</v>
      </c>
      <c r="G60" s="32">
        <v>6592</v>
      </c>
      <c r="H60" s="32">
        <v>6592</v>
      </c>
      <c r="I60" s="32"/>
      <c r="J60" s="32"/>
      <c r="K60" s="32"/>
      <c r="L60" s="32">
        <f t="shared" si="0"/>
        <v>6592</v>
      </c>
      <c r="M60" s="32">
        <f t="shared" si="1"/>
        <v>6592</v>
      </c>
      <c r="N60" s="32">
        <f t="shared" si="2"/>
        <v>6592</v>
      </c>
      <c r="O60" s="32"/>
      <c r="P60" s="32"/>
      <c r="Q60" s="32"/>
      <c r="R60" s="32">
        <f t="shared" si="3"/>
        <v>6592</v>
      </c>
      <c r="S60" s="32">
        <f t="shared" si="4"/>
        <v>6592</v>
      </c>
      <c r="T60" s="32">
        <f t="shared" si="5"/>
        <v>6592</v>
      </c>
      <c r="U60" s="32"/>
      <c r="V60" s="32">
        <f t="shared" si="6"/>
        <v>6592</v>
      </c>
      <c r="W60" s="32">
        <f t="shared" si="7"/>
        <v>6592</v>
      </c>
      <c r="X60" s="32">
        <f t="shared" si="8"/>
        <v>6592</v>
      </c>
      <c r="Y60" s="32"/>
      <c r="Z60" s="32"/>
      <c r="AA60" s="32"/>
      <c r="AB60" s="32">
        <f t="shared" si="9"/>
        <v>6592</v>
      </c>
      <c r="AC60" s="32">
        <f t="shared" si="10"/>
        <v>6592</v>
      </c>
      <c r="AD60" s="32">
        <f t="shared" si="11"/>
        <v>6592</v>
      </c>
      <c r="AE60" s="32"/>
      <c r="AF60" s="33"/>
      <c r="AG60" s="34"/>
      <c r="AH60" s="1" t="str">
        <f t="shared" si="12"/>
        <v>0113</v>
      </c>
    </row>
    <row r="61" ht="60">
      <c r="A61" s="14" t="s">
        <v>75</v>
      </c>
      <c r="B61" s="15"/>
      <c r="C61" s="14"/>
      <c r="D61" s="14"/>
      <c r="E61" s="31" t="s">
        <v>76</v>
      </c>
      <c r="F61" s="32">
        <f t="shared" si="46"/>
        <v>760.10000000000002</v>
      </c>
      <c r="G61" s="32">
        <f t="shared" si="47"/>
        <v>760.10000000000002</v>
      </c>
      <c r="H61" s="32">
        <f t="shared" si="48"/>
        <v>760.10000000000002</v>
      </c>
      <c r="I61" s="32">
        <f t="shared" si="49"/>
        <v>0</v>
      </c>
      <c r="J61" s="32">
        <f t="shared" si="50"/>
        <v>0</v>
      </c>
      <c r="K61" s="32">
        <f t="shared" si="51"/>
        <v>0</v>
      </c>
      <c r="L61" s="32">
        <f t="shared" si="0"/>
        <v>760.10000000000002</v>
      </c>
      <c r="M61" s="32">
        <f t="shared" si="1"/>
        <v>760.10000000000002</v>
      </c>
      <c r="N61" s="32">
        <f t="shared" si="2"/>
        <v>760.10000000000002</v>
      </c>
      <c r="O61" s="32">
        <f t="shared" si="52"/>
        <v>0</v>
      </c>
      <c r="P61" s="32">
        <f t="shared" si="53"/>
        <v>0</v>
      </c>
      <c r="Q61" s="32">
        <f t="shared" si="54"/>
        <v>0</v>
      </c>
      <c r="R61" s="32">
        <f t="shared" si="3"/>
        <v>760.10000000000002</v>
      </c>
      <c r="S61" s="32">
        <f t="shared" si="4"/>
        <v>760.10000000000002</v>
      </c>
      <c r="T61" s="32">
        <f t="shared" si="5"/>
        <v>760.10000000000002</v>
      </c>
      <c r="U61" s="32">
        <f t="shared" si="55"/>
        <v>0</v>
      </c>
      <c r="V61" s="32">
        <f t="shared" si="6"/>
        <v>760.10000000000002</v>
      </c>
      <c r="W61" s="32">
        <f t="shared" si="7"/>
        <v>760.10000000000002</v>
      </c>
      <c r="X61" s="32">
        <f t="shared" si="8"/>
        <v>760.10000000000002</v>
      </c>
      <c r="Y61" s="32">
        <f t="shared" si="56"/>
        <v>0</v>
      </c>
      <c r="Z61" s="32">
        <f t="shared" si="57"/>
        <v>0</v>
      </c>
      <c r="AA61" s="32">
        <f t="shared" si="58"/>
        <v>0</v>
      </c>
      <c r="AB61" s="32">
        <f t="shared" si="9"/>
        <v>760.10000000000002</v>
      </c>
      <c r="AC61" s="32">
        <f t="shared" si="10"/>
        <v>760.10000000000002</v>
      </c>
      <c r="AD61" s="32">
        <f t="shared" si="11"/>
        <v>760.10000000000002</v>
      </c>
      <c r="AE61" s="32">
        <f t="shared" si="59"/>
        <v>0</v>
      </c>
      <c r="AF61" s="33"/>
      <c r="AG61" s="34"/>
      <c r="AH61" s="1" t="str">
        <f t="shared" si="12"/>
        <v/>
      </c>
    </row>
    <row r="62" ht="45">
      <c r="A62" s="14" t="s">
        <v>75</v>
      </c>
      <c r="B62" s="15" t="s">
        <v>55</v>
      </c>
      <c r="C62" s="14"/>
      <c r="D62" s="14"/>
      <c r="E62" s="31" t="s">
        <v>56</v>
      </c>
      <c r="F62" s="32">
        <f t="shared" si="46"/>
        <v>760.10000000000002</v>
      </c>
      <c r="G62" s="32">
        <f t="shared" si="47"/>
        <v>760.10000000000002</v>
      </c>
      <c r="H62" s="32">
        <f t="shared" si="48"/>
        <v>760.10000000000002</v>
      </c>
      <c r="I62" s="32">
        <f t="shared" si="49"/>
        <v>0</v>
      </c>
      <c r="J62" s="32">
        <f t="shared" si="50"/>
        <v>0</v>
      </c>
      <c r="K62" s="32">
        <f t="shared" si="51"/>
        <v>0</v>
      </c>
      <c r="L62" s="32">
        <f t="shared" si="0"/>
        <v>760.10000000000002</v>
      </c>
      <c r="M62" s="32">
        <f t="shared" si="1"/>
        <v>760.10000000000002</v>
      </c>
      <c r="N62" s="32">
        <f t="shared" si="2"/>
        <v>760.10000000000002</v>
      </c>
      <c r="O62" s="32">
        <f t="shared" si="52"/>
        <v>0</v>
      </c>
      <c r="P62" s="32">
        <f t="shared" si="53"/>
        <v>0</v>
      </c>
      <c r="Q62" s="32">
        <f t="shared" si="54"/>
        <v>0</v>
      </c>
      <c r="R62" s="32">
        <f t="shared" si="3"/>
        <v>760.10000000000002</v>
      </c>
      <c r="S62" s="32">
        <f t="shared" si="4"/>
        <v>760.10000000000002</v>
      </c>
      <c r="T62" s="32">
        <f t="shared" si="5"/>
        <v>760.10000000000002</v>
      </c>
      <c r="U62" s="32">
        <f t="shared" si="55"/>
        <v>0</v>
      </c>
      <c r="V62" s="32">
        <f t="shared" si="6"/>
        <v>760.10000000000002</v>
      </c>
      <c r="W62" s="32">
        <f t="shared" si="7"/>
        <v>760.10000000000002</v>
      </c>
      <c r="X62" s="32">
        <f t="shared" si="8"/>
        <v>760.10000000000002</v>
      </c>
      <c r="Y62" s="32">
        <f t="shared" si="56"/>
        <v>0</v>
      </c>
      <c r="Z62" s="32">
        <f t="shared" si="57"/>
        <v>0</v>
      </c>
      <c r="AA62" s="32">
        <f t="shared" si="58"/>
        <v>0</v>
      </c>
      <c r="AB62" s="32">
        <f t="shared" si="9"/>
        <v>760.10000000000002</v>
      </c>
      <c r="AC62" s="32">
        <f t="shared" si="10"/>
        <v>760.10000000000002</v>
      </c>
      <c r="AD62" s="32">
        <f t="shared" si="11"/>
        <v>760.10000000000002</v>
      </c>
      <c r="AE62" s="32">
        <f t="shared" si="59"/>
        <v>0</v>
      </c>
      <c r="AF62" s="33"/>
      <c r="AG62" s="34"/>
      <c r="AH62" s="1" t="str">
        <f t="shared" si="12"/>
        <v/>
      </c>
    </row>
    <row r="63" ht="15">
      <c r="A63" s="14" t="s">
        <v>75</v>
      </c>
      <c r="B63" s="15">
        <v>600</v>
      </c>
      <c r="C63" s="14" t="s">
        <v>31</v>
      </c>
      <c r="D63" s="14" t="s">
        <v>32</v>
      </c>
      <c r="E63" s="31" t="s">
        <v>33</v>
      </c>
      <c r="F63" s="32">
        <v>760.10000000000002</v>
      </c>
      <c r="G63" s="32">
        <v>760.10000000000002</v>
      </c>
      <c r="H63" s="32">
        <v>760.10000000000002</v>
      </c>
      <c r="I63" s="32"/>
      <c r="J63" s="32"/>
      <c r="K63" s="32"/>
      <c r="L63" s="32">
        <f t="shared" si="0"/>
        <v>760.10000000000002</v>
      </c>
      <c r="M63" s="32">
        <f t="shared" si="1"/>
        <v>760.10000000000002</v>
      </c>
      <c r="N63" s="32">
        <f t="shared" si="2"/>
        <v>760.10000000000002</v>
      </c>
      <c r="O63" s="32"/>
      <c r="P63" s="32"/>
      <c r="Q63" s="32"/>
      <c r="R63" s="32">
        <f t="shared" si="3"/>
        <v>760.10000000000002</v>
      </c>
      <c r="S63" s="32">
        <f t="shared" si="4"/>
        <v>760.10000000000002</v>
      </c>
      <c r="T63" s="32">
        <f t="shared" si="5"/>
        <v>760.10000000000002</v>
      </c>
      <c r="U63" s="32"/>
      <c r="V63" s="32">
        <f t="shared" si="6"/>
        <v>760.10000000000002</v>
      </c>
      <c r="W63" s="32">
        <f t="shared" si="7"/>
        <v>760.10000000000002</v>
      </c>
      <c r="X63" s="32">
        <f t="shared" si="8"/>
        <v>760.10000000000002</v>
      </c>
      <c r="Y63" s="32"/>
      <c r="Z63" s="32"/>
      <c r="AA63" s="32"/>
      <c r="AB63" s="32">
        <f t="shared" si="9"/>
        <v>760.10000000000002</v>
      </c>
      <c r="AC63" s="32">
        <f t="shared" si="10"/>
        <v>760.10000000000002</v>
      </c>
      <c r="AD63" s="32">
        <f t="shared" si="11"/>
        <v>760.10000000000002</v>
      </c>
      <c r="AE63" s="32"/>
      <c r="AF63" s="33"/>
      <c r="AG63" s="34"/>
      <c r="AH63" s="1" t="str">
        <f t="shared" si="12"/>
        <v>0113</v>
      </c>
    </row>
    <row r="64" ht="60">
      <c r="A64" s="14" t="s">
        <v>77</v>
      </c>
      <c r="B64" s="15"/>
      <c r="C64" s="14"/>
      <c r="D64" s="14"/>
      <c r="E64" s="31" t="s">
        <v>78</v>
      </c>
      <c r="F64" s="32">
        <f t="shared" si="46"/>
        <v>1299.2</v>
      </c>
      <c r="G64" s="32">
        <f t="shared" si="47"/>
        <v>1299.2</v>
      </c>
      <c r="H64" s="32">
        <f t="shared" si="48"/>
        <v>1299.2</v>
      </c>
      <c r="I64" s="32">
        <f t="shared" si="49"/>
        <v>0</v>
      </c>
      <c r="J64" s="32">
        <f t="shared" si="50"/>
        <v>0</v>
      </c>
      <c r="K64" s="32">
        <f t="shared" si="51"/>
        <v>0</v>
      </c>
      <c r="L64" s="32">
        <f t="shared" si="0"/>
        <v>1299.2</v>
      </c>
      <c r="M64" s="32">
        <f t="shared" si="1"/>
        <v>1299.2</v>
      </c>
      <c r="N64" s="32">
        <f t="shared" si="2"/>
        <v>1299.2</v>
      </c>
      <c r="O64" s="32">
        <f t="shared" si="52"/>
        <v>0</v>
      </c>
      <c r="P64" s="32">
        <f t="shared" si="53"/>
        <v>0</v>
      </c>
      <c r="Q64" s="32">
        <f t="shared" si="54"/>
        <v>0</v>
      </c>
      <c r="R64" s="32">
        <f t="shared" si="3"/>
        <v>1299.2</v>
      </c>
      <c r="S64" s="32">
        <f t="shared" si="4"/>
        <v>1299.2</v>
      </c>
      <c r="T64" s="32">
        <f t="shared" si="5"/>
        <v>1299.2</v>
      </c>
      <c r="U64" s="32">
        <f t="shared" si="55"/>
        <v>0</v>
      </c>
      <c r="V64" s="32">
        <f t="shared" si="6"/>
        <v>1299.2</v>
      </c>
      <c r="W64" s="32">
        <f t="shared" si="7"/>
        <v>1299.2</v>
      </c>
      <c r="X64" s="32">
        <f t="shared" si="8"/>
        <v>1299.2</v>
      </c>
      <c r="Y64" s="32">
        <f t="shared" si="56"/>
        <v>0</v>
      </c>
      <c r="Z64" s="32">
        <f t="shared" si="57"/>
        <v>0</v>
      </c>
      <c r="AA64" s="32">
        <f t="shared" si="58"/>
        <v>0</v>
      </c>
      <c r="AB64" s="32">
        <f t="shared" si="9"/>
        <v>1299.2</v>
      </c>
      <c r="AC64" s="32">
        <f t="shared" si="10"/>
        <v>1299.2</v>
      </c>
      <c r="AD64" s="32">
        <f t="shared" si="11"/>
        <v>1299.2</v>
      </c>
      <c r="AE64" s="32">
        <f t="shared" si="59"/>
        <v>0</v>
      </c>
      <c r="AF64" s="33"/>
      <c r="AG64" s="34"/>
      <c r="AH64" s="1" t="str">
        <f t="shared" si="12"/>
        <v/>
      </c>
    </row>
    <row r="65" ht="45">
      <c r="A65" s="14" t="s">
        <v>77</v>
      </c>
      <c r="B65" s="15" t="s">
        <v>55</v>
      </c>
      <c r="C65" s="14"/>
      <c r="D65" s="14"/>
      <c r="E65" s="31" t="s">
        <v>56</v>
      </c>
      <c r="F65" s="32">
        <f t="shared" si="46"/>
        <v>1299.2</v>
      </c>
      <c r="G65" s="32">
        <f t="shared" si="47"/>
        <v>1299.2</v>
      </c>
      <c r="H65" s="32">
        <f t="shared" si="48"/>
        <v>1299.2</v>
      </c>
      <c r="I65" s="32">
        <f t="shared" si="49"/>
        <v>0</v>
      </c>
      <c r="J65" s="32">
        <f t="shared" si="50"/>
        <v>0</v>
      </c>
      <c r="K65" s="32">
        <f t="shared" si="51"/>
        <v>0</v>
      </c>
      <c r="L65" s="32">
        <f t="shared" si="0"/>
        <v>1299.2</v>
      </c>
      <c r="M65" s="32">
        <f t="shared" si="1"/>
        <v>1299.2</v>
      </c>
      <c r="N65" s="32">
        <f t="shared" si="2"/>
        <v>1299.2</v>
      </c>
      <c r="O65" s="32">
        <f t="shared" si="52"/>
        <v>0</v>
      </c>
      <c r="P65" s="32">
        <f t="shared" si="53"/>
        <v>0</v>
      </c>
      <c r="Q65" s="32">
        <f t="shared" si="54"/>
        <v>0</v>
      </c>
      <c r="R65" s="32">
        <f t="shared" si="3"/>
        <v>1299.2</v>
      </c>
      <c r="S65" s="32">
        <f t="shared" si="4"/>
        <v>1299.2</v>
      </c>
      <c r="T65" s="32">
        <f t="shared" si="5"/>
        <v>1299.2</v>
      </c>
      <c r="U65" s="32">
        <f t="shared" si="55"/>
        <v>0</v>
      </c>
      <c r="V65" s="32">
        <f t="shared" si="6"/>
        <v>1299.2</v>
      </c>
      <c r="W65" s="32">
        <f t="shared" si="7"/>
        <v>1299.2</v>
      </c>
      <c r="X65" s="32">
        <f t="shared" si="8"/>
        <v>1299.2</v>
      </c>
      <c r="Y65" s="32">
        <f t="shared" si="56"/>
        <v>0</v>
      </c>
      <c r="Z65" s="32">
        <f t="shared" si="57"/>
        <v>0</v>
      </c>
      <c r="AA65" s="32">
        <f t="shared" si="58"/>
        <v>0</v>
      </c>
      <c r="AB65" s="32">
        <f t="shared" si="9"/>
        <v>1299.2</v>
      </c>
      <c r="AC65" s="32">
        <f t="shared" si="10"/>
        <v>1299.2</v>
      </c>
      <c r="AD65" s="32">
        <f t="shared" si="11"/>
        <v>1299.2</v>
      </c>
      <c r="AE65" s="32">
        <f t="shared" si="59"/>
        <v>0</v>
      </c>
      <c r="AF65" s="33"/>
      <c r="AG65" s="34"/>
      <c r="AH65" s="1" t="str">
        <f t="shared" si="12"/>
        <v/>
      </c>
    </row>
    <row r="66" ht="15">
      <c r="A66" s="14" t="s">
        <v>77</v>
      </c>
      <c r="B66" s="15">
        <v>600</v>
      </c>
      <c r="C66" s="14" t="s">
        <v>31</v>
      </c>
      <c r="D66" s="14" t="s">
        <v>32</v>
      </c>
      <c r="E66" s="31" t="s">
        <v>33</v>
      </c>
      <c r="F66" s="32">
        <v>1299.2</v>
      </c>
      <c r="G66" s="32">
        <v>1299.2</v>
      </c>
      <c r="H66" s="32">
        <v>1299.2</v>
      </c>
      <c r="I66" s="32"/>
      <c r="J66" s="32"/>
      <c r="K66" s="32"/>
      <c r="L66" s="32">
        <f t="shared" si="0"/>
        <v>1299.2</v>
      </c>
      <c r="M66" s="32">
        <f t="shared" si="1"/>
        <v>1299.2</v>
      </c>
      <c r="N66" s="32">
        <f t="shared" si="2"/>
        <v>1299.2</v>
      </c>
      <c r="O66" s="32"/>
      <c r="P66" s="32"/>
      <c r="Q66" s="32"/>
      <c r="R66" s="32">
        <f t="shared" si="3"/>
        <v>1299.2</v>
      </c>
      <c r="S66" s="32">
        <f t="shared" si="4"/>
        <v>1299.2</v>
      </c>
      <c r="T66" s="32">
        <f t="shared" si="5"/>
        <v>1299.2</v>
      </c>
      <c r="U66" s="32"/>
      <c r="V66" s="32">
        <f t="shared" si="6"/>
        <v>1299.2</v>
      </c>
      <c r="W66" s="32">
        <f t="shared" si="7"/>
        <v>1299.2</v>
      </c>
      <c r="X66" s="32">
        <f t="shared" si="8"/>
        <v>1299.2</v>
      </c>
      <c r="Y66" s="32"/>
      <c r="Z66" s="32"/>
      <c r="AA66" s="32"/>
      <c r="AB66" s="32">
        <f t="shared" si="9"/>
        <v>1299.2</v>
      </c>
      <c r="AC66" s="32">
        <f t="shared" si="10"/>
        <v>1299.2</v>
      </c>
      <c r="AD66" s="32">
        <f t="shared" si="11"/>
        <v>1299.2</v>
      </c>
      <c r="AE66" s="32"/>
      <c r="AF66" s="33"/>
      <c r="AG66" s="34"/>
      <c r="AH66" s="1" t="str">
        <f t="shared" si="12"/>
        <v>0113</v>
      </c>
    </row>
    <row r="67" ht="60">
      <c r="A67" s="14" t="s">
        <v>79</v>
      </c>
      <c r="B67" s="15"/>
      <c r="C67" s="14"/>
      <c r="D67" s="14"/>
      <c r="E67" s="31" t="s">
        <v>80</v>
      </c>
      <c r="F67" s="32">
        <f t="shared" si="46"/>
        <v>1169.3</v>
      </c>
      <c r="G67" s="32">
        <f t="shared" si="47"/>
        <v>1169.3</v>
      </c>
      <c r="H67" s="32">
        <f t="shared" si="48"/>
        <v>1169.3</v>
      </c>
      <c r="I67" s="32">
        <f t="shared" si="49"/>
        <v>0</v>
      </c>
      <c r="J67" s="32">
        <f t="shared" si="50"/>
        <v>0</v>
      </c>
      <c r="K67" s="32">
        <f t="shared" si="51"/>
        <v>0</v>
      </c>
      <c r="L67" s="32">
        <f t="shared" si="0"/>
        <v>1169.3</v>
      </c>
      <c r="M67" s="32">
        <f t="shared" si="1"/>
        <v>1169.3</v>
      </c>
      <c r="N67" s="32">
        <f t="shared" si="2"/>
        <v>1169.3</v>
      </c>
      <c r="O67" s="32">
        <f t="shared" si="52"/>
        <v>0</v>
      </c>
      <c r="P67" s="32">
        <f t="shared" si="53"/>
        <v>0</v>
      </c>
      <c r="Q67" s="32">
        <f t="shared" si="54"/>
        <v>0</v>
      </c>
      <c r="R67" s="32">
        <f t="shared" si="3"/>
        <v>1169.3</v>
      </c>
      <c r="S67" s="32">
        <f t="shared" si="4"/>
        <v>1169.3</v>
      </c>
      <c r="T67" s="32">
        <f t="shared" si="5"/>
        <v>1169.3</v>
      </c>
      <c r="U67" s="32">
        <f t="shared" si="55"/>
        <v>0</v>
      </c>
      <c r="V67" s="32">
        <f t="shared" si="6"/>
        <v>1169.3</v>
      </c>
      <c r="W67" s="32">
        <f t="shared" si="7"/>
        <v>1169.3</v>
      </c>
      <c r="X67" s="32">
        <f t="shared" si="8"/>
        <v>1169.3</v>
      </c>
      <c r="Y67" s="32">
        <f t="shared" si="56"/>
        <v>0</v>
      </c>
      <c r="Z67" s="32">
        <f t="shared" si="57"/>
        <v>0</v>
      </c>
      <c r="AA67" s="32">
        <f t="shared" si="58"/>
        <v>0</v>
      </c>
      <c r="AB67" s="32">
        <f t="shared" si="9"/>
        <v>1169.3</v>
      </c>
      <c r="AC67" s="32">
        <f t="shared" si="10"/>
        <v>1169.3</v>
      </c>
      <c r="AD67" s="32">
        <f t="shared" si="11"/>
        <v>1169.3</v>
      </c>
      <c r="AE67" s="32">
        <f t="shared" si="59"/>
        <v>0</v>
      </c>
      <c r="AF67" s="33"/>
      <c r="AG67" s="34"/>
      <c r="AH67" s="1" t="str">
        <f t="shared" si="12"/>
        <v/>
      </c>
    </row>
    <row r="68" ht="45">
      <c r="A68" s="14" t="s">
        <v>79</v>
      </c>
      <c r="B68" s="15" t="s">
        <v>55</v>
      </c>
      <c r="C68" s="14"/>
      <c r="D68" s="14"/>
      <c r="E68" s="31" t="s">
        <v>56</v>
      </c>
      <c r="F68" s="32">
        <f t="shared" si="46"/>
        <v>1169.3</v>
      </c>
      <c r="G68" s="32">
        <f t="shared" si="47"/>
        <v>1169.3</v>
      </c>
      <c r="H68" s="32">
        <f t="shared" si="48"/>
        <v>1169.3</v>
      </c>
      <c r="I68" s="32">
        <f t="shared" si="49"/>
        <v>0</v>
      </c>
      <c r="J68" s="32">
        <f t="shared" si="50"/>
        <v>0</v>
      </c>
      <c r="K68" s="32">
        <f t="shared" si="51"/>
        <v>0</v>
      </c>
      <c r="L68" s="32">
        <f t="shared" si="0"/>
        <v>1169.3</v>
      </c>
      <c r="M68" s="32">
        <f t="shared" si="1"/>
        <v>1169.3</v>
      </c>
      <c r="N68" s="32">
        <f t="shared" si="2"/>
        <v>1169.3</v>
      </c>
      <c r="O68" s="32">
        <f t="shared" si="52"/>
        <v>0</v>
      </c>
      <c r="P68" s="32">
        <f t="shared" si="53"/>
        <v>0</v>
      </c>
      <c r="Q68" s="32">
        <f t="shared" si="54"/>
        <v>0</v>
      </c>
      <c r="R68" s="32">
        <f t="shared" si="3"/>
        <v>1169.3</v>
      </c>
      <c r="S68" s="32">
        <f t="shared" si="4"/>
        <v>1169.3</v>
      </c>
      <c r="T68" s="32">
        <f t="shared" si="5"/>
        <v>1169.3</v>
      </c>
      <c r="U68" s="32">
        <f t="shared" si="55"/>
        <v>0</v>
      </c>
      <c r="V68" s="32">
        <f t="shared" si="6"/>
        <v>1169.3</v>
      </c>
      <c r="W68" s="32">
        <f t="shared" si="7"/>
        <v>1169.3</v>
      </c>
      <c r="X68" s="32">
        <f t="shared" si="8"/>
        <v>1169.3</v>
      </c>
      <c r="Y68" s="32">
        <f t="shared" si="56"/>
        <v>0</v>
      </c>
      <c r="Z68" s="32">
        <f t="shared" si="57"/>
        <v>0</v>
      </c>
      <c r="AA68" s="32">
        <f t="shared" si="58"/>
        <v>0</v>
      </c>
      <c r="AB68" s="32">
        <f t="shared" si="9"/>
        <v>1169.3</v>
      </c>
      <c r="AC68" s="32">
        <f t="shared" si="10"/>
        <v>1169.3</v>
      </c>
      <c r="AD68" s="32">
        <f t="shared" si="11"/>
        <v>1169.3</v>
      </c>
      <c r="AE68" s="32">
        <f t="shared" si="59"/>
        <v>0</v>
      </c>
      <c r="AF68" s="33"/>
      <c r="AG68" s="34"/>
      <c r="AH68" s="1" t="str">
        <f t="shared" si="12"/>
        <v/>
      </c>
    </row>
    <row r="69" ht="15">
      <c r="A69" s="14" t="s">
        <v>79</v>
      </c>
      <c r="B69" s="15">
        <v>600</v>
      </c>
      <c r="C69" s="14" t="s">
        <v>31</v>
      </c>
      <c r="D69" s="14" t="s">
        <v>32</v>
      </c>
      <c r="E69" s="31" t="s">
        <v>33</v>
      </c>
      <c r="F69" s="32">
        <v>1169.3</v>
      </c>
      <c r="G69" s="32">
        <v>1169.3</v>
      </c>
      <c r="H69" s="32">
        <v>1169.3</v>
      </c>
      <c r="I69" s="32"/>
      <c r="J69" s="32"/>
      <c r="K69" s="32"/>
      <c r="L69" s="32">
        <f t="shared" si="0"/>
        <v>1169.3</v>
      </c>
      <c r="M69" s="32">
        <f t="shared" si="1"/>
        <v>1169.3</v>
      </c>
      <c r="N69" s="32">
        <f t="shared" si="2"/>
        <v>1169.3</v>
      </c>
      <c r="O69" s="32"/>
      <c r="P69" s="32"/>
      <c r="Q69" s="32"/>
      <c r="R69" s="32">
        <f t="shared" si="3"/>
        <v>1169.3</v>
      </c>
      <c r="S69" s="32">
        <f t="shared" si="4"/>
        <v>1169.3</v>
      </c>
      <c r="T69" s="32">
        <f t="shared" si="5"/>
        <v>1169.3</v>
      </c>
      <c r="U69" s="32"/>
      <c r="V69" s="32">
        <f t="shared" si="6"/>
        <v>1169.3</v>
      </c>
      <c r="W69" s="32">
        <f t="shared" si="7"/>
        <v>1169.3</v>
      </c>
      <c r="X69" s="32">
        <f t="shared" si="8"/>
        <v>1169.3</v>
      </c>
      <c r="Y69" s="32"/>
      <c r="Z69" s="32"/>
      <c r="AA69" s="32"/>
      <c r="AB69" s="32">
        <f t="shared" si="9"/>
        <v>1169.3</v>
      </c>
      <c r="AC69" s="32">
        <f t="shared" si="10"/>
        <v>1169.3</v>
      </c>
      <c r="AD69" s="32">
        <f t="shared" si="11"/>
        <v>1169.3</v>
      </c>
      <c r="AE69" s="32"/>
      <c r="AF69" s="33"/>
      <c r="AG69" s="34"/>
      <c r="AH69" s="1" t="str">
        <f t="shared" si="12"/>
        <v>0113</v>
      </c>
    </row>
    <row r="70" ht="60">
      <c r="A70" s="14" t="s">
        <v>81</v>
      </c>
      <c r="B70" s="15"/>
      <c r="C70" s="14"/>
      <c r="D70" s="14"/>
      <c r="E70" s="31" t="s">
        <v>82</v>
      </c>
      <c r="F70" s="32">
        <f t="shared" si="46"/>
        <v>1110.9000000000001</v>
      </c>
      <c r="G70" s="32">
        <f t="shared" si="47"/>
        <v>1110.9000000000001</v>
      </c>
      <c r="H70" s="32">
        <f t="shared" si="48"/>
        <v>1110.9000000000001</v>
      </c>
      <c r="I70" s="32">
        <f t="shared" si="49"/>
        <v>0</v>
      </c>
      <c r="J70" s="32">
        <f t="shared" si="50"/>
        <v>0</v>
      </c>
      <c r="K70" s="32">
        <f t="shared" si="51"/>
        <v>0</v>
      </c>
      <c r="L70" s="32">
        <f t="shared" si="0"/>
        <v>1110.9000000000001</v>
      </c>
      <c r="M70" s="32">
        <f t="shared" si="1"/>
        <v>1110.9000000000001</v>
      </c>
      <c r="N70" s="32">
        <f t="shared" si="2"/>
        <v>1110.9000000000001</v>
      </c>
      <c r="O70" s="32">
        <f t="shared" si="52"/>
        <v>0</v>
      </c>
      <c r="P70" s="32">
        <f t="shared" si="53"/>
        <v>0</v>
      </c>
      <c r="Q70" s="32">
        <f t="shared" si="54"/>
        <v>0</v>
      </c>
      <c r="R70" s="32">
        <f t="shared" si="3"/>
        <v>1110.9000000000001</v>
      </c>
      <c r="S70" s="32">
        <f t="shared" si="4"/>
        <v>1110.9000000000001</v>
      </c>
      <c r="T70" s="32">
        <f t="shared" si="5"/>
        <v>1110.9000000000001</v>
      </c>
      <c r="U70" s="32">
        <f t="shared" si="55"/>
        <v>0</v>
      </c>
      <c r="V70" s="32">
        <f t="shared" si="6"/>
        <v>1110.9000000000001</v>
      </c>
      <c r="W70" s="32">
        <f t="shared" si="7"/>
        <v>1110.9000000000001</v>
      </c>
      <c r="X70" s="32">
        <f t="shared" si="8"/>
        <v>1110.9000000000001</v>
      </c>
      <c r="Y70" s="32">
        <f t="shared" si="56"/>
        <v>0</v>
      </c>
      <c r="Z70" s="32">
        <f t="shared" si="57"/>
        <v>0</v>
      </c>
      <c r="AA70" s="32">
        <f t="shared" si="58"/>
        <v>0</v>
      </c>
      <c r="AB70" s="32">
        <f t="shared" si="9"/>
        <v>1110.9000000000001</v>
      </c>
      <c r="AC70" s="32">
        <f t="shared" si="10"/>
        <v>1110.9000000000001</v>
      </c>
      <c r="AD70" s="32">
        <f t="shared" si="11"/>
        <v>1110.9000000000001</v>
      </c>
      <c r="AE70" s="32">
        <f t="shared" si="59"/>
        <v>0</v>
      </c>
      <c r="AF70" s="33"/>
      <c r="AG70" s="34"/>
      <c r="AH70" s="1" t="str">
        <f t="shared" si="12"/>
        <v/>
      </c>
    </row>
    <row r="71" ht="45">
      <c r="A71" s="14" t="s">
        <v>81</v>
      </c>
      <c r="B71" s="15" t="s">
        <v>55</v>
      </c>
      <c r="C71" s="14"/>
      <c r="D71" s="14"/>
      <c r="E71" s="31" t="s">
        <v>56</v>
      </c>
      <c r="F71" s="32">
        <f t="shared" si="46"/>
        <v>1110.9000000000001</v>
      </c>
      <c r="G71" s="32">
        <f t="shared" si="47"/>
        <v>1110.9000000000001</v>
      </c>
      <c r="H71" s="32">
        <f t="shared" si="48"/>
        <v>1110.9000000000001</v>
      </c>
      <c r="I71" s="32">
        <f t="shared" si="49"/>
        <v>0</v>
      </c>
      <c r="J71" s="32">
        <f t="shared" si="50"/>
        <v>0</v>
      </c>
      <c r="K71" s="32">
        <f t="shared" si="51"/>
        <v>0</v>
      </c>
      <c r="L71" s="32">
        <f t="shared" si="0"/>
        <v>1110.9000000000001</v>
      </c>
      <c r="M71" s="32">
        <f t="shared" si="1"/>
        <v>1110.9000000000001</v>
      </c>
      <c r="N71" s="32">
        <f t="shared" si="2"/>
        <v>1110.9000000000001</v>
      </c>
      <c r="O71" s="32">
        <f t="shared" si="52"/>
        <v>0</v>
      </c>
      <c r="P71" s="32">
        <f t="shared" si="53"/>
        <v>0</v>
      </c>
      <c r="Q71" s="32">
        <f t="shared" si="54"/>
        <v>0</v>
      </c>
      <c r="R71" s="32">
        <f t="shared" si="3"/>
        <v>1110.9000000000001</v>
      </c>
      <c r="S71" s="32">
        <f t="shared" si="4"/>
        <v>1110.9000000000001</v>
      </c>
      <c r="T71" s="32">
        <f t="shared" si="5"/>
        <v>1110.9000000000001</v>
      </c>
      <c r="U71" s="32">
        <f t="shared" si="55"/>
        <v>0</v>
      </c>
      <c r="V71" s="32">
        <f t="shared" si="6"/>
        <v>1110.9000000000001</v>
      </c>
      <c r="W71" s="32">
        <f t="shared" si="7"/>
        <v>1110.9000000000001</v>
      </c>
      <c r="X71" s="32">
        <f t="shared" si="8"/>
        <v>1110.9000000000001</v>
      </c>
      <c r="Y71" s="32">
        <f t="shared" si="56"/>
        <v>0</v>
      </c>
      <c r="Z71" s="32">
        <f t="shared" si="57"/>
        <v>0</v>
      </c>
      <c r="AA71" s="32">
        <f t="shared" si="58"/>
        <v>0</v>
      </c>
      <c r="AB71" s="32">
        <f t="shared" si="9"/>
        <v>1110.9000000000001</v>
      </c>
      <c r="AC71" s="32">
        <f t="shared" si="10"/>
        <v>1110.9000000000001</v>
      </c>
      <c r="AD71" s="32">
        <f t="shared" si="11"/>
        <v>1110.9000000000001</v>
      </c>
      <c r="AE71" s="32">
        <f t="shared" si="59"/>
        <v>0</v>
      </c>
      <c r="AF71" s="33"/>
      <c r="AG71" s="34"/>
      <c r="AH71" s="1" t="str">
        <f t="shared" si="12"/>
        <v/>
      </c>
    </row>
    <row r="72" ht="15">
      <c r="A72" s="14" t="s">
        <v>81</v>
      </c>
      <c r="B72" s="15">
        <v>600</v>
      </c>
      <c r="C72" s="14" t="s">
        <v>31</v>
      </c>
      <c r="D72" s="14" t="s">
        <v>32</v>
      </c>
      <c r="E72" s="31" t="s">
        <v>33</v>
      </c>
      <c r="F72" s="32">
        <v>1110.9000000000001</v>
      </c>
      <c r="G72" s="32">
        <v>1110.9000000000001</v>
      </c>
      <c r="H72" s="32">
        <v>1110.9000000000001</v>
      </c>
      <c r="I72" s="32"/>
      <c r="J72" s="32"/>
      <c r="K72" s="32"/>
      <c r="L72" s="32">
        <f t="shared" si="0"/>
        <v>1110.9000000000001</v>
      </c>
      <c r="M72" s="32">
        <f t="shared" si="1"/>
        <v>1110.9000000000001</v>
      </c>
      <c r="N72" s="32">
        <f t="shared" si="2"/>
        <v>1110.9000000000001</v>
      </c>
      <c r="O72" s="32"/>
      <c r="P72" s="32"/>
      <c r="Q72" s="32"/>
      <c r="R72" s="32">
        <f t="shared" si="3"/>
        <v>1110.9000000000001</v>
      </c>
      <c r="S72" s="32">
        <f t="shared" si="4"/>
        <v>1110.9000000000001</v>
      </c>
      <c r="T72" s="32">
        <f t="shared" si="5"/>
        <v>1110.9000000000001</v>
      </c>
      <c r="U72" s="32"/>
      <c r="V72" s="32">
        <f t="shared" si="6"/>
        <v>1110.9000000000001</v>
      </c>
      <c r="W72" s="32">
        <f t="shared" si="7"/>
        <v>1110.9000000000001</v>
      </c>
      <c r="X72" s="32">
        <f t="shared" si="8"/>
        <v>1110.9000000000001</v>
      </c>
      <c r="Y72" s="32"/>
      <c r="Z72" s="32"/>
      <c r="AA72" s="32"/>
      <c r="AB72" s="32">
        <f t="shared" si="9"/>
        <v>1110.9000000000001</v>
      </c>
      <c r="AC72" s="32">
        <f t="shared" si="10"/>
        <v>1110.9000000000001</v>
      </c>
      <c r="AD72" s="32">
        <f t="shared" si="11"/>
        <v>1110.9000000000001</v>
      </c>
      <c r="AE72" s="32"/>
      <c r="AF72" s="33"/>
      <c r="AG72" s="34"/>
      <c r="AH72" s="1" t="str">
        <f t="shared" si="12"/>
        <v>0113</v>
      </c>
    </row>
    <row r="73" ht="60">
      <c r="A73" s="14" t="s">
        <v>83</v>
      </c>
      <c r="B73" s="15"/>
      <c r="C73" s="14"/>
      <c r="D73" s="14"/>
      <c r="E73" s="31" t="s">
        <v>84</v>
      </c>
      <c r="F73" s="32">
        <f t="shared" si="46"/>
        <v>1110.9000000000001</v>
      </c>
      <c r="G73" s="32">
        <f t="shared" si="47"/>
        <v>1110.9000000000001</v>
      </c>
      <c r="H73" s="32">
        <f t="shared" si="48"/>
        <v>1110.9000000000001</v>
      </c>
      <c r="I73" s="32">
        <f t="shared" si="49"/>
        <v>0</v>
      </c>
      <c r="J73" s="32">
        <f t="shared" si="50"/>
        <v>0</v>
      </c>
      <c r="K73" s="32">
        <f t="shared" si="51"/>
        <v>0</v>
      </c>
      <c r="L73" s="32">
        <f t="shared" si="0"/>
        <v>1110.9000000000001</v>
      </c>
      <c r="M73" s="32">
        <f t="shared" si="1"/>
        <v>1110.9000000000001</v>
      </c>
      <c r="N73" s="32">
        <f t="shared" si="2"/>
        <v>1110.9000000000001</v>
      </c>
      <c r="O73" s="32">
        <f t="shared" si="52"/>
        <v>0</v>
      </c>
      <c r="P73" s="32">
        <f t="shared" si="53"/>
        <v>0</v>
      </c>
      <c r="Q73" s="32">
        <f t="shared" si="54"/>
        <v>0</v>
      </c>
      <c r="R73" s="32">
        <f t="shared" si="3"/>
        <v>1110.9000000000001</v>
      </c>
      <c r="S73" s="32">
        <f t="shared" si="4"/>
        <v>1110.9000000000001</v>
      </c>
      <c r="T73" s="32">
        <f t="shared" si="5"/>
        <v>1110.9000000000001</v>
      </c>
      <c r="U73" s="32">
        <f t="shared" si="55"/>
        <v>0</v>
      </c>
      <c r="V73" s="32">
        <f t="shared" si="6"/>
        <v>1110.9000000000001</v>
      </c>
      <c r="W73" s="32">
        <f t="shared" si="7"/>
        <v>1110.9000000000001</v>
      </c>
      <c r="X73" s="32">
        <f t="shared" si="8"/>
        <v>1110.9000000000001</v>
      </c>
      <c r="Y73" s="32">
        <f t="shared" si="56"/>
        <v>0</v>
      </c>
      <c r="Z73" s="32">
        <f t="shared" si="57"/>
        <v>0</v>
      </c>
      <c r="AA73" s="32">
        <f t="shared" si="58"/>
        <v>0</v>
      </c>
      <c r="AB73" s="32">
        <f t="shared" si="9"/>
        <v>1110.9000000000001</v>
      </c>
      <c r="AC73" s="32">
        <f t="shared" si="10"/>
        <v>1110.9000000000001</v>
      </c>
      <c r="AD73" s="32">
        <f t="shared" si="11"/>
        <v>1110.9000000000001</v>
      </c>
      <c r="AE73" s="32">
        <f t="shared" si="59"/>
        <v>0</v>
      </c>
      <c r="AF73" s="33"/>
      <c r="AG73" s="34"/>
      <c r="AH73" s="1" t="str">
        <f t="shared" si="12"/>
        <v/>
      </c>
    </row>
    <row r="74" ht="45">
      <c r="A74" s="14" t="s">
        <v>83</v>
      </c>
      <c r="B74" s="15" t="s">
        <v>55</v>
      </c>
      <c r="C74" s="14"/>
      <c r="D74" s="14"/>
      <c r="E74" s="31" t="s">
        <v>56</v>
      </c>
      <c r="F74" s="32">
        <f t="shared" si="46"/>
        <v>1110.9000000000001</v>
      </c>
      <c r="G74" s="32">
        <f t="shared" si="47"/>
        <v>1110.9000000000001</v>
      </c>
      <c r="H74" s="32">
        <f t="shared" si="48"/>
        <v>1110.9000000000001</v>
      </c>
      <c r="I74" s="32">
        <f t="shared" si="49"/>
        <v>0</v>
      </c>
      <c r="J74" s="32">
        <f t="shared" si="50"/>
        <v>0</v>
      </c>
      <c r="K74" s="32">
        <f t="shared" si="51"/>
        <v>0</v>
      </c>
      <c r="L74" s="32">
        <f t="shared" si="0"/>
        <v>1110.9000000000001</v>
      </c>
      <c r="M74" s="32">
        <f t="shared" si="1"/>
        <v>1110.9000000000001</v>
      </c>
      <c r="N74" s="32">
        <f t="shared" si="2"/>
        <v>1110.9000000000001</v>
      </c>
      <c r="O74" s="32">
        <f t="shared" si="52"/>
        <v>0</v>
      </c>
      <c r="P74" s="32">
        <f t="shared" si="53"/>
        <v>0</v>
      </c>
      <c r="Q74" s="32">
        <f t="shared" si="54"/>
        <v>0</v>
      </c>
      <c r="R74" s="32">
        <f t="shared" si="3"/>
        <v>1110.9000000000001</v>
      </c>
      <c r="S74" s="32">
        <f t="shared" si="4"/>
        <v>1110.9000000000001</v>
      </c>
      <c r="T74" s="32">
        <f t="shared" si="5"/>
        <v>1110.9000000000001</v>
      </c>
      <c r="U74" s="32">
        <f t="shared" si="55"/>
        <v>0</v>
      </c>
      <c r="V74" s="32">
        <f t="shared" si="6"/>
        <v>1110.9000000000001</v>
      </c>
      <c r="W74" s="32">
        <f t="shared" si="7"/>
        <v>1110.9000000000001</v>
      </c>
      <c r="X74" s="32">
        <f t="shared" si="8"/>
        <v>1110.9000000000001</v>
      </c>
      <c r="Y74" s="32">
        <f t="shared" si="56"/>
        <v>0</v>
      </c>
      <c r="Z74" s="32">
        <f t="shared" si="57"/>
        <v>0</v>
      </c>
      <c r="AA74" s="32">
        <f t="shared" si="58"/>
        <v>0</v>
      </c>
      <c r="AB74" s="32">
        <f t="shared" si="9"/>
        <v>1110.9000000000001</v>
      </c>
      <c r="AC74" s="32">
        <f t="shared" si="10"/>
        <v>1110.9000000000001</v>
      </c>
      <c r="AD74" s="32">
        <f t="shared" si="11"/>
        <v>1110.9000000000001</v>
      </c>
      <c r="AE74" s="32">
        <f t="shared" si="59"/>
        <v>0</v>
      </c>
      <c r="AF74" s="33"/>
      <c r="AG74" s="34"/>
      <c r="AH74" s="1" t="str">
        <f t="shared" si="12"/>
        <v/>
      </c>
    </row>
    <row r="75">
      <c r="A75" s="14" t="s">
        <v>83</v>
      </c>
      <c r="B75" s="15">
        <v>600</v>
      </c>
      <c r="C75" s="14" t="s">
        <v>31</v>
      </c>
      <c r="D75" s="14" t="s">
        <v>32</v>
      </c>
      <c r="E75" s="31" t="s">
        <v>33</v>
      </c>
      <c r="F75" s="32">
        <v>1110.9000000000001</v>
      </c>
      <c r="G75" s="32">
        <v>1110.9000000000001</v>
      </c>
      <c r="H75" s="32">
        <v>1110.9000000000001</v>
      </c>
      <c r="I75" s="32"/>
      <c r="J75" s="32"/>
      <c r="K75" s="32"/>
      <c r="L75" s="32">
        <f t="shared" si="0"/>
        <v>1110.9000000000001</v>
      </c>
      <c r="M75" s="32">
        <f t="shared" si="1"/>
        <v>1110.9000000000001</v>
      </c>
      <c r="N75" s="32">
        <f t="shared" si="2"/>
        <v>1110.9000000000001</v>
      </c>
      <c r="O75" s="32"/>
      <c r="P75" s="32"/>
      <c r="Q75" s="32"/>
      <c r="R75" s="32">
        <f t="shared" si="3"/>
        <v>1110.9000000000001</v>
      </c>
      <c r="S75" s="32">
        <f t="shared" si="4"/>
        <v>1110.9000000000001</v>
      </c>
      <c r="T75" s="32">
        <f t="shared" si="5"/>
        <v>1110.9000000000001</v>
      </c>
      <c r="U75" s="32"/>
      <c r="V75" s="32">
        <f t="shared" si="6"/>
        <v>1110.9000000000001</v>
      </c>
      <c r="W75" s="32">
        <f t="shared" si="7"/>
        <v>1110.9000000000001</v>
      </c>
      <c r="X75" s="32">
        <f t="shared" si="8"/>
        <v>1110.9000000000001</v>
      </c>
      <c r="Y75" s="32"/>
      <c r="Z75" s="32"/>
      <c r="AA75" s="32"/>
      <c r="AB75" s="32">
        <f t="shared" si="9"/>
        <v>1110.9000000000001</v>
      </c>
      <c r="AC75" s="32">
        <f t="shared" si="10"/>
        <v>1110.9000000000001</v>
      </c>
      <c r="AD75" s="32">
        <f t="shared" si="11"/>
        <v>1110.9000000000001</v>
      </c>
      <c r="AE75" s="32"/>
      <c r="AF75" s="33"/>
      <c r="AG75" s="34"/>
      <c r="AH75" s="1" t="str">
        <f t="shared" si="12"/>
        <v>0113</v>
      </c>
    </row>
    <row r="76" ht="63">
      <c r="A76" s="14" t="s">
        <v>85</v>
      </c>
      <c r="B76" s="15"/>
      <c r="C76" s="14"/>
      <c r="D76" s="14"/>
      <c r="E76" s="31" t="s">
        <v>86</v>
      </c>
      <c r="F76" s="32">
        <f t="shared" si="46"/>
        <v>1110.9000000000001</v>
      </c>
      <c r="G76" s="32">
        <f t="shared" si="47"/>
        <v>1110.9000000000001</v>
      </c>
      <c r="H76" s="32">
        <f t="shared" si="48"/>
        <v>1110.9000000000001</v>
      </c>
      <c r="I76" s="32">
        <f t="shared" si="49"/>
        <v>0</v>
      </c>
      <c r="J76" s="32">
        <f t="shared" si="50"/>
        <v>0</v>
      </c>
      <c r="K76" s="32">
        <f t="shared" si="51"/>
        <v>0</v>
      </c>
      <c r="L76" s="32">
        <f t="shared" si="0"/>
        <v>1110.9000000000001</v>
      </c>
      <c r="M76" s="32">
        <f t="shared" si="1"/>
        <v>1110.9000000000001</v>
      </c>
      <c r="N76" s="32">
        <f t="shared" si="2"/>
        <v>1110.9000000000001</v>
      </c>
      <c r="O76" s="32">
        <f t="shared" si="52"/>
        <v>0</v>
      </c>
      <c r="P76" s="32">
        <f t="shared" si="53"/>
        <v>0</v>
      </c>
      <c r="Q76" s="32">
        <f t="shared" si="54"/>
        <v>0</v>
      </c>
      <c r="R76" s="32">
        <f t="shared" si="3"/>
        <v>1110.9000000000001</v>
      </c>
      <c r="S76" s="32">
        <f t="shared" si="4"/>
        <v>1110.9000000000001</v>
      </c>
      <c r="T76" s="32">
        <f t="shared" si="5"/>
        <v>1110.9000000000001</v>
      </c>
      <c r="U76" s="32">
        <f t="shared" si="55"/>
        <v>0</v>
      </c>
      <c r="V76" s="32">
        <f t="shared" si="6"/>
        <v>1110.9000000000001</v>
      </c>
      <c r="W76" s="32">
        <f t="shared" si="7"/>
        <v>1110.9000000000001</v>
      </c>
      <c r="X76" s="32">
        <f t="shared" si="8"/>
        <v>1110.9000000000001</v>
      </c>
      <c r="Y76" s="32">
        <f t="shared" si="56"/>
        <v>0</v>
      </c>
      <c r="Z76" s="32">
        <f t="shared" si="57"/>
        <v>0</v>
      </c>
      <c r="AA76" s="32">
        <f t="shared" si="58"/>
        <v>0</v>
      </c>
      <c r="AB76" s="32">
        <f t="shared" si="9"/>
        <v>1110.9000000000001</v>
      </c>
      <c r="AC76" s="32">
        <f t="shared" si="10"/>
        <v>1110.9000000000001</v>
      </c>
      <c r="AD76" s="32">
        <f t="shared" si="11"/>
        <v>1110.9000000000001</v>
      </c>
      <c r="AE76" s="32">
        <f t="shared" si="59"/>
        <v>0</v>
      </c>
      <c r="AF76" s="33"/>
      <c r="AG76" s="34"/>
      <c r="AH76" s="1" t="str">
        <f t="shared" si="12"/>
        <v/>
      </c>
    </row>
    <row r="77" ht="47.25">
      <c r="A77" s="14" t="s">
        <v>85</v>
      </c>
      <c r="B77" s="15" t="s">
        <v>55</v>
      </c>
      <c r="C77" s="14"/>
      <c r="D77" s="14"/>
      <c r="E77" s="31" t="s">
        <v>56</v>
      </c>
      <c r="F77" s="32">
        <f t="shared" si="46"/>
        <v>1110.9000000000001</v>
      </c>
      <c r="G77" s="32">
        <f t="shared" si="47"/>
        <v>1110.9000000000001</v>
      </c>
      <c r="H77" s="32">
        <f t="shared" si="48"/>
        <v>1110.9000000000001</v>
      </c>
      <c r="I77" s="32">
        <f t="shared" si="49"/>
        <v>0</v>
      </c>
      <c r="J77" s="32">
        <f t="shared" si="50"/>
        <v>0</v>
      </c>
      <c r="K77" s="32">
        <f t="shared" si="51"/>
        <v>0</v>
      </c>
      <c r="L77" s="32">
        <f t="shared" si="0"/>
        <v>1110.9000000000001</v>
      </c>
      <c r="M77" s="32">
        <f t="shared" si="1"/>
        <v>1110.9000000000001</v>
      </c>
      <c r="N77" s="32">
        <f t="shared" si="2"/>
        <v>1110.9000000000001</v>
      </c>
      <c r="O77" s="32">
        <f t="shared" si="52"/>
        <v>0</v>
      </c>
      <c r="P77" s="32">
        <f t="shared" si="53"/>
        <v>0</v>
      </c>
      <c r="Q77" s="32">
        <f t="shared" si="54"/>
        <v>0</v>
      </c>
      <c r="R77" s="32">
        <f t="shared" si="3"/>
        <v>1110.9000000000001</v>
      </c>
      <c r="S77" s="32">
        <f t="shared" si="4"/>
        <v>1110.9000000000001</v>
      </c>
      <c r="T77" s="32">
        <f t="shared" si="5"/>
        <v>1110.9000000000001</v>
      </c>
      <c r="U77" s="32">
        <f t="shared" si="55"/>
        <v>0</v>
      </c>
      <c r="V77" s="32">
        <f t="shared" si="6"/>
        <v>1110.9000000000001</v>
      </c>
      <c r="W77" s="32">
        <f t="shared" si="7"/>
        <v>1110.9000000000001</v>
      </c>
      <c r="X77" s="32">
        <f t="shared" si="8"/>
        <v>1110.9000000000001</v>
      </c>
      <c r="Y77" s="32">
        <f t="shared" si="56"/>
        <v>0</v>
      </c>
      <c r="Z77" s="32">
        <f t="shared" si="57"/>
        <v>0</v>
      </c>
      <c r="AA77" s="32">
        <f t="shared" si="58"/>
        <v>0</v>
      </c>
      <c r="AB77" s="32">
        <f t="shared" si="9"/>
        <v>1110.9000000000001</v>
      </c>
      <c r="AC77" s="32">
        <f t="shared" si="10"/>
        <v>1110.9000000000001</v>
      </c>
      <c r="AD77" s="32">
        <f t="shared" si="11"/>
        <v>1110.9000000000001</v>
      </c>
      <c r="AE77" s="32">
        <f t="shared" si="59"/>
        <v>0</v>
      </c>
      <c r="AF77" s="33"/>
      <c r="AG77" s="34"/>
      <c r="AH77" s="1" t="str">
        <f t="shared" si="12"/>
        <v/>
      </c>
    </row>
    <row r="78">
      <c r="A78" s="14" t="s">
        <v>85</v>
      </c>
      <c r="B78" s="15">
        <v>600</v>
      </c>
      <c r="C78" s="14" t="s">
        <v>31</v>
      </c>
      <c r="D78" s="14" t="s">
        <v>32</v>
      </c>
      <c r="E78" s="31" t="s">
        <v>33</v>
      </c>
      <c r="F78" s="32">
        <v>1110.9000000000001</v>
      </c>
      <c r="G78" s="32">
        <v>1110.9000000000001</v>
      </c>
      <c r="H78" s="32">
        <v>1110.9000000000001</v>
      </c>
      <c r="I78" s="32"/>
      <c r="J78" s="32"/>
      <c r="K78" s="32"/>
      <c r="L78" s="32">
        <f t="shared" si="0"/>
        <v>1110.9000000000001</v>
      </c>
      <c r="M78" s="32">
        <f t="shared" si="1"/>
        <v>1110.9000000000001</v>
      </c>
      <c r="N78" s="32">
        <f t="shared" si="2"/>
        <v>1110.9000000000001</v>
      </c>
      <c r="O78" s="32"/>
      <c r="P78" s="32"/>
      <c r="Q78" s="32"/>
      <c r="R78" s="32">
        <f t="shared" si="3"/>
        <v>1110.9000000000001</v>
      </c>
      <c r="S78" s="32">
        <f t="shared" si="4"/>
        <v>1110.9000000000001</v>
      </c>
      <c r="T78" s="32">
        <f t="shared" si="5"/>
        <v>1110.9000000000001</v>
      </c>
      <c r="U78" s="32"/>
      <c r="V78" s="32">
        <f t="shared" si="6"/>
        <v>1110.9000000000001</v>
      </c>
      <c r="W78" s="32">
        <f t="shared" si="7"/>
        <v>1110.9000000000001</v>
      </c>
      <c r="X78" s="32">
        <f t="shared" si="8"/>
        <v>1110.9000000000001</v>
      </c>
      <c r="Y78" s="32"/>
      <c r="Z78" s="32"/>
      <c r="AA78" s="32"/>
      <c r="AB78" s="32">
        <f t="shared" si="9"/>
        <v>1110.9000000000001</v>
      </c>
      <c r="AC78" s="32">
        <f t="shared" si="10"/>
        <v>1110.9000000000001</v>
      </c>
      <c r="AD78" s="32">
        <f t="shared" si="11"/>
        <v>1110.9000000000001</v>
      </c>
      <c r="AE78" s="32"/>
      <c r="AF78" s="33"/>
      <c r="AG78" s="34"/>
      <c r="AH78" s="1" t="str">
        <f t="shared" si="12"/>
        <v>0113</v>
      </c>
    </row>
    <row r="79" ht="63">
      <c r="A79" s="14" t="s">
        <v>87</v>
      </c>
      <c r="B79" s="15"/>
      <c r="C79" s="14"/>
      <c r="D79" s="14"/>
      <c r="E79" s="31" t="s">
        <v>88</v>
      </c>
      <c r="F79" s="32">
        <f t="shared" si="46"/>
        <v>1049.0999999999999</v>
      </c>
      <c r="G79" s="32">
        <f t="shared" si="47"/>
        <v>1049.0999999999999</v>
      </c>
      <c r="H79" s="32">
        <f t="shared" si="48"/>
        <v>1049.0999999999999</v>
      </c>
      <c r="I79" s="32">
        <f t="shared" si="49"/>
        <v>0</v>
      </c>
      <c r="J79" s="32">
        <f t="shared" si="50"/>
        <v>0</v>
      </c>
      <c r="K79" s="32">
        <f t="shared" si="51"/>
        <v>0</v>
      </c>
      <c r="L79" s="32">
        <f t="shared" ref="L79:L109" si="60">F79+I79</f>
        <v>1049.0999999999999</v>
      </c>
      <c r="M79" s="32">
        <f t="shared" ref="M79:M109" si="61">G79+J79</f>
        <v>1049.0999999999999</v>
      </c>
      <c r="N79" s="32">
        <f t="shared" ref="N79:N109" si="62">H79+K79</f>
        <v>1049.0999999999999</v>
      </c>
      <c r="O79" s="32">
        <f t="shared" si="52"/>
        <v>0</v>
      </c>
      <c r="P79" s="32">
        <f t="shared" si="53"/>
        <v>0</v>
      </c>
      <c r="Q79" s="32">
        <f t="shared" si="54"/>
        <v>0</v>
      </c>
      <c r="R79" s="32">
        <f t="shared" ref="R79:R99" si="63">L79+O79</f>
        <v>1049.0999999999999</v>
      </c>
      <c r="S79" s="32">
        <f t="shared" ref="S79:S99" si="64">M79+P79</f>
        <v>1049.0999999999999</v>
      </c>
      <c r="T79" s="32">
        <f t="shared" ref="T79:T99" si="65">N79+Q79</f>
        <v>1049.0999999999999</v>
      </c>
      <c r="U79" s="32">
        <f t="shared" si="55"/>
        <v>0</v>
      </c>
      <c r="V79" s="32">
        <f t="shared" ref="V79:V99" si="66">R79+U79</f>
        <v>1049.0999999999999</v>
      </c>
      <c r="W79" s="32">
        <f t="shared" ref="W79:W99" si="67">S79</f>
        <v>1049.0999999999999</v>
      </c>
      <c r="X79" s="32">
        <f t="shared" ref="X79:X99" si="68">T79</f>
        <v>1049.0999999999999</v>
      </c>
      <c r="Y79" s="32">
        <f t="shared" si="56"/>
        <v>0</v>
      </c>
      <c r="Z79" s="32">
        <f t="shared" si="57"/>
        <v>0</v>
      </c>
      <c r="AA79" s="32">
        <f t="shared" si="58"/>
        <v>0</v>
      </c>
      <c r="AB79" s="32">
        <f t="shared" ref="AB79:AB99" si="69">V79+Y79</f>
        <v>1049.0999999999999</v>
      </c>
      <c r="AC79" s="32">
        <f t="shared" ref="AC79:AC99" si="70">W79+Z79</f>
        <v>1049.0999999999999</v>
      </c>
      <c r="AD79" s="32">
        <f t="shared" ref="AD79:AD99" si="71">X79+AA79</f>
        <v>1049.0999999999999</v>
      </c>
      <c r="AE79" s="32">
        <f t="shared" si="59"/>
        <v>0</v>
      </c>
      <c r="AF79" s="33"/>
      <c r="AG79" s="34"/>
      <c r="AH79" s="1" t="str">
        <f t="shared" ref="AH79:AH99" si="72">CONCATENATE(C79,D79)</f>
        <v/>
      </c>
    </row>
    <row r="80" ht="47.25">
      <c r="A80" s="14" t="s">
        <v>87</v>
      </c>
      <c r="B80" s="15" t="s">
        <v>55</v>
      </c>
      <c r="C80" s="14"/>
      <c r="D80" s="14"/>
      <c r="E80" s="31" t="s">
        <v>56</v>
      </c>
      <c r="F80" s="32">
        <f t="shared" si="46"/>
        <v>1049.0999999999999</v>
      </c>
      <c r="G80" s="32">
        <f t="shared" si="47"/>
        <v>1049.0999999999999</v>
      </c>
      <c r="H80" s="32">
        <f t="shared" si="48"/>
        <v>1049.0999999999999</v>
      </c>
      <c r="I80" s="32">
        <f t="shared" si="49"/>
        <v>0</v>
      </c>
      <c r="J80" s="32">
        <f t="shared" si="50"/>
        <v>0</v>
      </c>
      <c r="K80" s="32">
        <f t="shared" si="51"/>
        <v>0</v>
      </c>
      <c r="L80" s="32">
        <f t="shared" si="60"/>
        <v>1049.0999999999999</v>
      </c>
      <c r="M80" s="32">
        <f t="shared" si="61"/>
        <v>1049.0999999999999</v>
      </c>
      <c r="N80" s="32">
        <f t="shared" si="62"/>
        <v>1049.0999999999999</v>
      </c>
      <c r="O80" s="32">
        <f t="shared" si="52"/>
        <v>0</v>
      </c>
      <c r="P80" s="32">
        <f t="shared" si="53"/>
        <v>0</v>
      </c>
      <c r="Q80" s="32">
        <f t="shared" si="54"/>
        <v>0</v>
      </c>
      <c r="R80" s="32">
        <f t="shared" si="63"/>
        <v>1049.0999999999999</v>
      </c>
      <c r="S80" s="32">
        <f t="shared" si="64"/>
        <v>1049.0999999999999</v>
      </c>
      <c r="T80" s="32">
        <f t="shared" si="65"/>
        <v>1049.0999999999999</v>
      </c>
      <c r="U80" s="32">
        <f t="shared" si="55"/>
        <v>0</v>
      </c>
      <c r="V80" s="32">
        <f t="shared" si="66"/>
        <v>1049.0999999999999</v>
      </c>
      <c r="W80" s="32">
        <f t="shared" si="67"/>
        <v>1049.0999999999999</v>
      </c>
      <c r="X80" s="32">
        <f t="shared" si="68"/>
        <v>1049.0999999999999</v>
      </c>
      <c r="Y80" s="32">
        <f t="shared" si="56"/>
        <v>0</v>
      </c>
      <c r="Z80" s="32">
        <f t="shared" si="57"/>
        <v>0</v>
      </c>
      <c r="AA80" s="32">
        <f t="shared" si="58"/>
        <v>0</v>
      </c>
      <c r="AB80" s="32">
        <f t="shared" si="69"/>
        <v>1049.0999999999999</v>
      </c>
      <c r="AC80" s="32">
        <f t="shared" si="70"/>
        <v>1049.0999999999999</v>
      </c>
      <c r="AD80" s="32">
        <f t="shared" si="71"/>
        <v>1049.0999999999999</v>
      </c>
      <c r="AE80" s="32">
        <f t="shared" si="59"/>
        <v>0</v>
      </c>
      <c r="AF80" s="33"/>
      <c r="AG80" s="34"/>
      <c r="AH80" s="1" t="str">
        <f t="shared" si="72"/>
        <v/>
      </c>
    </row>
    <row r="81">
      <c r="A81" s="14" t="s">
        <v>87</v>
      </c>
      <c r="B81" s="15">
        <v>600</v>
      </c>
      <c r="C81" s="14" t="s">
        <v>31</v>
      </c>
      <c r="D81" s="14" t="s">
        <v>32</v>
      </c>
      <c r="E81" s="31" t="s">
        <v>33</v>
      </c>
      <c r="F81" s="32">
        <v>1049.0999999999999</v>
      </c>
      <c r="G81" s="32">
        <v>1049.0999999999999</v>
      </c>
      <c r="H81" s="32">
        <v>1049.0999999999999</v>
      </c>
      <c r="I81" s="32"/>
      <c r="J81" s="32"/>
      <c r="K81" s="32"/>
      <c r="L81" s="32">
        <f t="shared" si="60"/>
        <v>1049.0999999999999</v>
      </c>
      <c r="M81" s="32">
        <f t="shared" si="61"/>
        <v>1049.0999999999999</v>
      </c>
      <c r="N81" s="32">
        <f t="shared" si="62"/>
        <v>1049.0999999999999</v>
      </c>
      <c r="O81" s="32"/>
      <c r="P81" s="32"/>
      <c r="Q81" s="32"/>
      <c r="R81" s="32">
        <f t="shared" si="63"/>
        <v>1049.0999999999999</v>
      </c>
      <c r="S81" s="32">
        <f t="shared" si="64"/>
        <v>1049.0999999999999</v>
      </c>
      <c r="T81" s="32">
        <f t="shared" si="65"/>
        <v>1049.0999999999999</v>
      </c>
      <c r="U81" s="32"/>
      <c r="V81" s="32">
        <f t="shared" si="66"/>
        <v>1049.0999999999999</v>
      </c>
      <c r="W81" s="32">
        <f t="shared" si="67"/>
        <v>1049.0999999999999</v>
      </c>
      <c r="X81" s="32">
        <f t="shared" si="68"/>
        <v>1049.0999999999999</v>
      </c>
      <c r="Y81" s="32"/>
      <c r="Z81" s="32"/>
      <c r="AA81" s="32"/>
      <c r="AB81" s="32">
        <f t="shared" si="69"/>
        <v>1049.0999999999999</v>
      </c>
      <c r="AC81" s="32">
        <f t="shared" si="70"/>
        <v>1049.0999999999999</v>
      </c>
      <c r="AD81" s="32">
        <f t="shared" si="71"/>
        <v>1049.0999999999999</v>
      </c>
      <c r="AE81" s="32"/>
      <c r="AF81" s="33"/>
      <c r="AG81" s="34"/>
      <c r="AH81" s="1" t="str">
        <f t="shared" si="72"/>
        <v>0113</v>
      </c>
    </row>
    <row r="82" ht="78.75">
      <c r="A82" s="14" t="s">
        <v>89</v>
      </c>
      <c r="B82" s="15"/>
      <c r="C82" s="14"/>
      <c r="D82" s="14"/>
      <c r="E82" s="31" t="s">
        <v>90</v>
      </c>
      <c r="F82" s="32">
        <f t="shared" si="46"/>
        <v>324.80000000000001</v>
      </c>
      <c r="G82" s="32">
        <f t="shared" si="47"/>
        <v>324.80000000000001</v>
      </c>
      <c r="H82" s="32">
        <f t="shared" si="48"/>
        <v>324.80000000000001</v>
      </c>
      <c r="I82" s="32">
        <f t="shared" si="49"/>
        <v>0</v>
      </c>
      <c r="J82" s="32">
        <f t="shared" si="50"/>
        <v>0</v>
      </c>
      <c r="K82" s="32">
        <f t="shared" si="51"/>
        <v>0</v>
      </c>
      <c r="L82" s="32">
        <f t="shared" si="60"/>
        <v>324.80000000000001</v>
      </c>
      <c r="M82" s="32">
        <f t="shared" si="61"/>
        <v>324.80000000000001</v>
      </c>
      <c r="N82" s="32">
        <f t="shared" si="62"/>
        <v>324.80000000000001</v>
      </c>
      <c r="O82" s="32">
        <f t="shared" si="52"/>
        <v>0</v>
      </c>
      <c r="P82" s="32">
        <f t="shared" si="53"/>
        <v>0</v>
      </c>
      <c r="Q82" s="32">
        <f t="shared" si="54"/>
        <v>0</v>
      </c>
      <c r="R82" s="32">
        <f t="shared" si="63"/>
        <v>324.80000000000001</v>
      </c>
      <c r="S82" s="32">
        <f t="shared" si="64"/>
        <v>324.80000000000001</v>
      </c>
      <c r="T82" s="32">
        <f t="shared" si="65"/>
        <v>324.80000000000001</v>
      </c>
      <c r="U82" s="32">
        <f t="shared" si="55"/>
        <v>0</v>
      </c>
      <c r="V82" s="32">
        <f t="shared" si="66"/>
        <v>324.80000000000001</v>
      </c>
      <c r="W82" s="32">
        <f t="shared" si="67"/>
        <v>324.80000000000001</v>
      </c>
      <c r="X82" s="32">
        <f t="shared" si="68"/>
        <v>324.80000000000001</v>
      </c>
      <c r="Y82" s="32">
        <f t="shared" si="56"/>
        <v>0</v>
      </c>
      <c r="Z82" s="32">
        <f t="shared" si="57"/>
        <v>0</v>
      </c>
      <c r="AA82" s="32">
        <f t="shared" si="58"/>
        <v>0</v>
      </c>
      <c r="AB82" s="32">
        <f t="shared" si="69"/>
        <v>324.80000000000001</v>
      </c>
      <c r="AC82" s="32">
        <f t="shared" si="70"/>
        <v>324.80000000000001</v>
      </c>
      <c r="AD82" s="32">
        <f t="shared" si="71"/>
        <v>324.80000000000001</v>
      </c>
      <c r="AE82" s="32">
        <f t="shared" si="59"/>
        <v>0</v>
      </c>
      <c r="AF82" s="33"/>
      <c r="AG82" s="34"/>
      <c r="AH82" s="1" t="str">
        <f t="shared" si="72"/>
        <v/>
      </c>
    </row>
    <row r="83" ht="47.25">
      <c r="A83" s="14" t="s">
        <v>89</v>
      </c>
      <c r="B83" s="15" t="s">
        <v>55</v>
      </c>
      <c r="C83" s="14"/>
      <c r="D83" s="14"/>
      <c r="E83" s="31" t="s">
        <v>56</v>
      </c>
      <c r="F83" s="32">
        <f t="shared" si="46"/>
        <v>324.80000000000001</v>
      </c>
      <c r="G83" s="32">
        <f t="shared" si="47"/>
        <v>324.80000000000001</v>
      </c>
      <c r="H83" s="32">
        <f t="shared" si="48"/>
        <v>324.80000000000001</v>
      </c>
      <c r="I83" s="32">
        <f t="shared" si="49"/>
        <v>0</v>
      </c>
      <c r="J83" s="32">
        <f t="shared" si="50"/>
        <v>0</v>
      </c>
      <c r="K83" s="32">
        <f t="shared" si="51"/>
        <v>0</v>
      </c>
      <c r="L83" s="32">
        <f t="shared" si="60"/>
        <v>324.80000000000001</v>
      </c>
      <c r="M83" s="32">
        <f t="shared" si="61"/>
        <v>324.80000000000001</v>
      </c>
      <c r="N83" s="32">
        <f t="shared" si="62"/>
        <v>324.80000000000001</v>
      </c>
      <c r="O83" s="32">
        <f t="shared" si="52"/>
        <v>0</v>
      </c>
      <c r="P83" s="32">
        <f t="shared" si="53"/>
        <v>0</v>
      </c>
      <c r="Q83" s="32">
        <f t="shared" si="54"/>
        <v>0</v>
      </c>
      <c r="R83" s="32">
        <f t="shared" si="63"/>
        <v>324.80000000000001</v>
      </c>
      <c r="S83" s="32">
        <f t="shared" si="64"/>
        <v>324.80000000000001</v>
      </c>
      <c r="T83" s="32">
        <f t="shared" si="65"/>
        <v>324.80000000000001</v>
      </c>
      <c r="U83" s="32">
        <f t="shared" si="55"/>
        <v>0</v>
      </c>
      <c r="V83" s="32">
        <f t="shared" si="66"/>
        <v>324.80000000000001</v>
      </c>
      <c r="W83" s="32">
        <f t="shared" si="67"/>
        <v>324.80000000000001</v>
      </c>
      <c r="X83" s="32">
        <f t="shared" si="68"/>
        <v>324.80000000000001</v>
      </c>
      <c r="Y83" s="32">
        <f t="shared" si="56"/>
        <v>0</v>
      </c>
      <c r="Z83" s="32">
        <f t="shared" si="57"/>
        <v>0</v>
      </c>
      <c r="AA83" s="32">
        <f t="shared" si="58"/>
        <v>0</v>
      </c>
      <c r="AB83" s="32">
        <f t="shared" si="69"/>
        <v>324.80000000000001</v>
      </c>
      <c r="AC83" s="32">
        <f t="shared" si="70"/>
        <v>324.80000000000001</v>
      </c>
      <c r="AD83" s="32">
        <f t="shared" si="71"/>
        <v>324.80000000000001</v>
      </c>
      <c r="AE83" s="32">
        <f t="shared" si="59"/>
        <v>0</v>
      </c>
      <c r="AF83" s="33"/>
      <c r="AG83" s="34"/>
      <c r="AH83" s="1" t="str">
        <f t="shared" si="72"/>
        <v/>
      </c>
    </row>
    <row r="84">
      <c r="A84" s="14" t="s">
        <v>89</v>
      </c>
      <c r="B84" s="15">
        <v>600</v>
      </c>
      <c r="C84" s="14" t="s">
        <v>31</v>
      </c>
      <c r="D84" s="14" t="s">
        <v>32</v>
      </c>
      <c r="E84" s="31" t="s">
        <v>33</v>
      </c>
      <c r="F84" s="32">
        <v>324.80000000000001</v>
      </c>
      <c r="G84" s="32">
        <v>324.80000000000001</v>
      </c>
      <c r="H84" s="32">
        <v>324.80000000000001</v>
      </c>
      <c r="I84" s="32"/>
      <c r="J84" s="32"/>
      <c r="K84" s="32"/>
      <c r="L84" s="32">
        <f t="shared" si="60"/>
        <v>324.80000000000001</v>
      </c>
      <c r="M84" s="32">
        <f t="shared" si="61"/>
        <v>324.80000000000001</v>
      </c>
      <c r="N84" s="32">
        <f t="shared" si="62"/>
        <v>324.80000000000001</v>
      </c>
      <c r="O84" s="32"/>
      <c r="P84" s="32"/>
      <c r="Q84" s="32"/>
      <c r="R84" s="32">
        <f t="shared" si="63"/>
        <v>324.80000000000001</v>
      </c>
      <c r="S84" s="32">
        <f t="shared" si="64"/>
        <v>324.80000000000001</v>
      </c>
      <c r="T84" s="32">
        <f t="shared" si="65"/>
        <v>324.80000000000001</v>
      </c>
      <c r="U84" s="32"/>
      <c r="V84" s="32">
        <f t="shared" si="66"/>
        <v>324.80000000000001</v>
      </c>
      <c r="W84" s="32">
        <f t="shared" si="67"/>
        <v>324.80000000000001</v>
      </c>
      <c r="X84" s="32">
        <f t="shared" si="68"/>
        <v>324.80000000000001</v>
      </c>
      <c r="Y84" s="32"/>
      <c r="Z84" s="32"/>
      <c r="AA84" s="32"/>
      <c r="AB84" s="32">
        <f t="shared" si="69"/>
        <v>324.80000000000001</v>
      </c>
      <c r="AC84" s="32">
        <f t="shared" si="70"/>
        <v>324.80000000000001</v>
      </c>
      <c r="AD84" s="32">
        <f t="shared" si="71"/>
        <v>324.80000000000001</v>
      </c>
      <c r="AE84" s="32"/>
      <c r="AF84" s="33"/>
      <c r="AG84" s="34"/>
      <c r="AH84" s="1" t="str">
        <f t="shared" si="72"/>
        <v>0113</v>
      </c>
    </row>
    <row r="85" ht="78.75">
      <c r="A85" s="14" t="s">
        <v>91</v>
      </c>
      <c r="B85" s="15"/>
      <c r="C85" s="14"/>
      <c r="D85" s="14"/>
      <c r="E85" s="31" t="s">
        <v>92</v>
      </c>
      <c r="F85" s="32">
        <f t="shared" si="46"/>
        <v>9161.2000000000007</v>
      </c>
      <c r="G85" s="32">
        <f t="shared" si="47"/>
        <v>9425.7000000000007</v>
      </c>
      <c r="H85" s="32">
        <f t="shared" si="48"/>
        <v>9425.7000000000007</v>
      </c>
      <c r="I85" s="32">
        <f t="shared" si="49"/>
        <v>0</v>
      </c>
      <c r="J85" s="32">
        <f t="shared" si="50"/>
        <v>0</v>
      </c>
      <c r="K85" s="32">
        <f t="shared" si="51"/>
        <v>0</v>
      </c>
      <c r="L85" s="32">
        <f t="shared" si="60"/>
        <v>9161.2000000000007</v>
      </c>
      <c r="M85" s="32">
        <f t="shared" si="61"/>
        <v>9425.7000000000007</v>
      </c>
      <c r="N85" s="32">
        <f t="shared" si="62"/>
        <v>9425.7000000000007</v>
      </c>
      <c r="O85" s="32">
        <f t="shared" si="52"/>
        <v>0</v>
      </c>
      <c r="P85" s="32">
        <f t="shared" si="53"/>
        <v>0</v>
      </c>
      <c r="Q85" s="32">
        <f t="shared" si="54"/>
        <v>0</v>
      </c>
      <c r="R85" s="32">
        <f t="shared" si="63"/>
        <v>9161.2000000000007</v>
      </c>
      <c r="S85" s="32">
        <f t="shared" si="64"/>
        <v>9425.7000000000007</v>
      </c>
      <c r="T85" s="32">
        <f t="shared" si="65"/>
        <v>9425.7000000000007</v>
      </c>
      <c r="U85" s="32">
        <f t="shared" si="55"/>
        <v>0</v>
      </c>
      <c r="V85" s="32">
        <f t="shared" si="66"/>
        <v>9161.2000000000007</v>
      </c>
      <c r="W85" s="32">
        <f t="shared" si="67"/>
        <v>9425.7000000000007</v>
      </c>
      <c r="X85" s="32">
        <f t="shared" si="68"/>
        <v>9425.7000000000007</v>
      </c>
      <c r="Y85" s="32">
        <f t="shared" si="56"/>
        <v>3851.9000000000001</v>
      </c>
      <c r="Z85" s="32">
        <f t="shared" si="57"/>
        <v>0</v>
      </c>
      <c r="AA85" s="32">
        <f t="shared" si="58"/>
        <v>0</v>
      </c>
      <c r="AB85" s="32">
        <f t="shared" si="69"/>
        <v>13013.1</v>
      </c>
      <c r="AC85" s="32">
        <f t="shared" si="70"/>
        <v>9425.7000000000007</v>
      </c>
      <c r="AD85" s="32">
        <f t="shared" si="71"/>
        <v>9425.7000000000007</v>
      </c>
      <c r="AE85" s="32">
        <f t="shared" si="59"/>
        <v>0</v>
      </c>
      <c r="AF85" s="33"/>
      <c r="AG85" s="34"/>
      <c r="AH85" s="1" t="str">
        <f t="shared" si="72"/>
        <v/>
      </c>
    </row>
    <row r="86" ht="47.25">
      <c r="A86" s="14" t="s">
        <v>91</v>
      </c>
      <c r="B86" s="15" t="s">
        <v>55</v>
      </c>
      <c r="C86" s="14"/>
      <c r="D86" s="14"/>
      <c r="E86" s="31" t="s">
        <v>56</v>
      </c>
      <c r="F86" s="32">
        <f>F87+F88</f>
        <v>9161.2000000000007</v>
      </c>
      <c r="G86" s="32">
        <f>G87+G88</f>
        <v>9425.7000000000007</v>
      </c>
      <c r="H86" s="32">
        <f>H87+H88</f>
        <v>9425.7000000000007</v>
      </c>
      <c r="I86" s="32">
        <f>I87+I88</f>
        <v>0</v>
      </c>
      <c r="J86" s="32">
        <f>J87+J88</f>
        <v>0</v>
      </c>
      <c r="K86" s="32">
        <f>K87+K88</f>
        <v>0</v>
      </c>
      <c r="L86" s="32">
        <f t="shared" si="60"/>
        <v>9161.2000000000007</v>
      </c>
      <c r="M86" s="32">
        <f t="shared" si="61"/>
        <v>9425.7000000000007</v>
      </c>
      <c r="N86" s="32">
        <f t="shared" si="62"/>
        <v>9425.7000000000007</v>
      </c>
      <c r="O86" s="32">
        <f>O87+O88</f>
        <v>0</v>
      </c>
      <c r="P86" s="32">
        <f>P87+P88</f>
        <v>0</v>
      </c>
      <c r="Q86" s="32">
        <f>Q87+Q88</f>
        <v>0</v>
      </c>
      <c r="R86" s="32">
        <f t="shared" si="63"/>
        <v>9161.2000000000007</v>
      </c>
      <c r="S86" s="32">
        <f t="shared" si="64"/>
        <v>9425.7000000000007</v>
      </c>
      <c r="T86" s="32">
        <f t="shared" si="65"/>
        <v>9425.7000000000007</v>
      </c>
      <c r="U86" s="32">
        <f>U87+U88</f>
        <v>0</v>
      </c>
      <c r="V86" s="32">
        <f t="shared" si="66"/>
        <v>9161.2000000000007</v>
      </c>
      <c r="W86" s="32">
        <f t="shared" si="67"/>
        <v>9425.7000000000007</v>
      </c>
      <c r="X86" s="32">
        <f t="shared" si="68"/>
        <v>9425.7000000000007</v>
      </c>
      <c r="Y86" s="32">
        <f>Y87+Y88</f>
        <v>3851.9000000000001</v>
      </c>
      <c r="Z86" s="32">
        <f>Z87+Z88</f>
        <v>0</v>
      </c>
      <c r="AA86" s="32">
        <f>AA87+AA88</f>
        <v>0</v>
      </c>
      <c r="AB86" s="32">
        <f t="shared" si="69"/>
        <v>13013.1</v>
      </c>
      <c r="AC86" s="32">
        <f t="shared" si="70"/>
        <v>9425.7000000000007</v>
      </c>
      <c r="AD86" s="32">
        <f t="shared" si="71"/>
        <v>9425.7000000000007</v>
      </c>
      <c r="AE86" s="32">
        <f>AE87+AE88</f>
        <v>0</v>
      </c>
      <c r="AF86" s="33"/>
      <c r="AG86" s="34"/>
      <c r="AH86" s="1" t="str">
        <f t="shared" si="72"/>
        <v/>
      </c>
    </row>
    <row r="87">
      <c r="A87" s="14" t="s">
        <v>91</v>
      </c>
      <c r="B87" s="15">
        <v>600</v>
      </c>
      <c r="C87" s="14" t="s">
        <v>31</v>
      </c>
      <c r="D87" s="14" t="s">
        <v>32</v>
      </c>
      <c r="E87" s="31" t="s">
        <v>33</v>
      </c>
      <c r="F87" s="32">
        <v>7013.6000000000004</v>
      </c>
      <c r="G87" s="32">
        <v>7278.1000000000004</v>
      </c>
      <c r="H87" s="32">
        <v>7278.1000000000004</v>
      </c>
      <c r="I87" s="32"/>
      <c r="J87" s="32"/>
      <c r="K87" s="32"/>
      <c r="L87" s="32">
        <f t="shared" si="60"/>
        <v>7013.6000000000004</v>
      </c>
      <c r="M87" s="32">
        <f t="shared" si="61"/>
        <v>7278.1000000000004</v>
      </c>
      <c r="N87" s="32">
        <f t="shared" si="62"/>
        <v>7278.1000000000004</v>
      </c>
      <c r="O87" s="32"/>
      <c r="P87" s="32"/>
      <c r="Q87" s="32"/>
      <c r="R87" s="32">
        <f t="shared" si="63"/>
        <v>7013.6000000000004</v>
      </c>
      <c r="S87" s="32">
        <f t="shared" si="64"/>
        <v>7278.1000000000004</v>
      </c>
      <c r="T87" s="32">
        <f t="shared" si="65"/>
        <v>7278.1000000000004</v>
      </c>
      <c r="U87" s="32"/>
      <c r="V87" s="32">
        <f t="shared" si="66"/>
        <v>7013.6000000000004</v>
      </c>
      <c r="W87" s="32">
        <f t="shared" si="67"/>
        <v>7278.1000000000004</v>
      </c>
      <c r="X87" s="32">
        <f t="shared" si="68"/>
        <v>7278.1000000000004</v>
      </c>
      <c r="Y87" s="32">
        <v>3851.9000000000001</v>
      </c>
      <c r="Z87" s="32"/>
      <c r="AA87" s="32"/>
      <c r="AB87" s="32">
        <f t="shared" si="69"/>
        <v>10865.5</v>
      </c>
      <c r="AC87" s="32">
        <f t="shared" si="70"/>
        <v>7278.1000000000004</v>
      </c>
      <c r="AD87" s="32">
        <f t="shared" si="71"/>
        <v>7278.1000000000004</v>
      </c>
      <c r="AE87" s="32"/>
      <c r="AF87" s="33"/>
      <c r="AG87" s="34"/>
      <c r="AH87" s="1" t="str">
        <f t="shared" si="72"/>
        <v>0113</v>
      </c>
    </row>
    <row r="88">
      <c r="A88" s="14" t="s">
        <v>91</v>
      </c>
      <c r="B88" s="15">
        <v>600</v>
      </c>
      <c r="C88" s="14" t="s">
        <v>69</v>
      </c>
      <c r="D88" s="14" t="s">
        <v>31</v>
      </c>
      <c r="E88" s="31" t="s">
        <v>70</v>
      </c>
      <c r="F88" s="32">
        <v>2147.5999999999999</v>
      </c>
      <c r="G88" s="32">
        <v>2147.5999999999999</v>
      </c>
      <c r="H88" s="32">
        <v>2147.5999999999999</v>
      </c>
      <c r="I88" s="32"/>
      <c r="J88" s="32"/>
      <c r="K88" s="32"/>
      <c r="L88" s="32">
        <f t="shared" si="60"/>
        <v>2147.5999999999999</v>
      </c>
      <c r="M88" s="32">
        <f t="shared" si="61"/>
        <v>2147.5999999999999</v>
      </c>
      <c r="N88" s="32">
        <f t="shared" si="62"/>
        <v>2147.5999999999999</v>
      </c>
      <c r="O88" s="32"/>
      <c r="P88" s="32"/>
      <c r="Q88" s="32"/>
      <c r="R88" s="32">
        <f t="shared" si="63"/>
        <v>2147.5999999999999</v>
      </c>
      <c r="S88" s="32">
        <f t="shared" si="64"/>
        <v>2147.5999999999999</v>
      </c>
      <c r="T88" s="32">
        <f t="shared" si="65"/>
        <v>2147.5999999999999</v>
      </c>
      <c r="U88" s="32"/>
      <c r="V88" s="32">
        <f t="shared" si="66"/>
        <v>2147.5999999999999</v>
      </c>
      <c r="W88" s="32">
        <f t="shared" si="67"/>
        <v>2147.5999999999999</v>
      </c>
      <c r="X88" s="32">
        <f t="shared" si="68"/>
        <v>2147.5999999999999</v>
      </c>
      <c r="Y88" s="32"/>
      <c r="Z88" s="32"/>
      <c r="AA88" s="32"/>
      <c r="AB88" s="32">
        <f t="shared" si="69"/>
        <v>2147.5999999999999</v>
      </c>
      <c r="AC88" s="32">
        <f t="shared" si="70"/>
        <v>2147.5999999999999</v>
      </c>
      <c r="AD88" s="32">
        <f t="shared" si="71"/>
        <v>2147.5999999999999</v>
      </c>
      <c r="AE88" s="32"/>
      <c r="AF88" s="33"/>
      <c r="AG88" s="34"/>
      <c r="AH88" s="1" t="str">
        <f t="shared" si="72"/>
        <v>0801</v>
      </c>
    </row>
    <row r="89" s="17" customFormat="1" ht="31.5">
      <c r="A89" s="18" t="s">
        <v>93</v>
      </c>
      <c r="B89" s="19"/>
      <c r="C89" s="18"/>
      <c r="D89" s="18"/>
      <c r="E89" s="20" t="s">
        <v>94</v>
      </c>
      <c r="F89" s="21">
        <f>F90+F159</f>
        <v>606164.69999999995</v>
      </c>
      <c r="G89" s="21">
        <f>G90+G159</f>
        <v>480143.70000000001</v>
      </c>
      <c r="H89" s="21">
        <f>H90+H159</f>
        <v>416668.20000000001</v>
      </c>
      <c r="I89" s="21">
        <f>I90+I159</f>
        <v>-11050.267</v>
      </c>
      <c r="J89" s="21">
        <f>J90+J159</f>
        <v>-18871.200000000001</v>
      </c>
      <c r="K89" s="21">
        <f>K90+K159</f>
        <v>-3339.1999999999998</v>
      </c>
      <c r="L89" s="21">
        <f t="shared" si="60"/>
        <v>595114.43299999996</v>
      </c>
      <c r="M89" s="21">
        <f t="shared" si="61"/>
        <v>461272.5</v>
      </c>
      <c r="N89" s="21">
        <f t="shared" si="62"/>
        <v>413329</v>
      </c>
      <c r="O89" s="21">
        <f>O90+O159</f>
        <v>27287.742999999999</v>
      </c>
      <c r="P89" s="21">
        <f>P90+P159</f>
        <v>-4935.0000000000036</v>
      </c>
      <c r="Q89" s="21">
        <f>Q90+Q159</f>
        <v>33989.099999999999</v>
      </c>
      <c r="R89" s="21">
        <f t="shared" si="63"/>
        <v>622402.17599999998</v>
      </c>
      <c r="S89" s="21">
        <f t="shared" si="64"/>
        <v>456337.5</v>
      </c>
      <c r="T89" s="21">
        <f t="shared" si="65"/>
        <v>447318.09999999998</v>
      </c>
      <c r="U89" s="21">
        <f>U90+U159</f>
        <v>0</v>
      </c>
      <c r="V89" s="21">
        <f t="shared" si="66"/>
        <v>622402.17599999998</v>
      </c>
      <c r="W89" s="21">
        <f t="shared" si="67"/>
        <v>456337.5</v>
      </c>
      <c r="X89" s="21">
        <f t="shared" si="68"/>
        <v>447318.09999999998</v>
      </c>
      <c r="Y89" s="21">
        <f>Y90+Y159</f>
        <v>-4769.3499999999995</v>
      </c>
      <c r="Z89" s="21">
        <f>Z90+Z159</f>
        <v>0</v>
      </c>
      <c r="AA89" s="21">
        <f>AA90+AA159</f>
        <v>0</v>
      </c>
      <c r="AB89" s="21">
        <f t="shared" si="69"/>
        <v>617632.826</v>
      </c>
      <c r="AC89" s="21">
        <f t="shared" si="70"/>
        <v>456337.5</v>
      </c>
      <c r="AD89" s="21">
        <f t="shared" si="71"/>
        <v>447318.09999999998</v>
      </c>
      <c r="AE89" s="21">
        <f>AE90+AE159</f>
        <v>0</v>
      </c>
      <c r="AF89" s="22"/>
      <c r="AG89" s="23"/>
      <c r="AH89" s="17" t="str">
        <f t="shared" si="72"/>
        <v/>
      </c>
    </row>
    <row r="90" s="24" customFormat="1">
      <c r="A90" s="25" t="s">
        <v>95</v>
      </c>
      <c r="B90" s="26"/>
      <c r="C90" s="25"/>
      <c r="D90" s="25"/>
      <c r="E90" s="27" t="s">
        <v>24</v>
      </c>
      <c r="F90" s="28">
        <f>F91</f>
        <v>30099.799999999996</v>
      </c>
      <c r="G90" s="28">
        <f>G91</f>
        <v>89360.400000000009</v>
      </c>
      <c r="H90" s="28">
        <f>H91</f>
        <v>51708.000000000015</v>
      </c>
      <c r="I90" s="28">
        <f>I91</f>
        <v>-4809.567</v>
      </c>
      <c r="J90" s="28">
        <f>J91</f>
        <v>-1302</v>
      </c>
      <c r="K90" s="28">
        <f>K91</f>
        <v>0</v>
      </c>
      <c r="L90" s="28">
        <f t="shared" si="60"/>
        <v>25290.232999999997</v>
      </c>
      <c r="M90" s="28">
        <f t="shared" si="61"/>
        <v>88058.400000000009</v>
      </c>
      <c r="N90" s="28">
        <f t="shared" si="62"/>
        <v>51708.000000000015</v>
      </c>
      <c r="O90" s="28">
        <f>O91+O155</f>
        <v>21177.657999999999</v>
      </c>
      <c r="P90" s="28">
        <f>P91+P155</f>
        <v>-17269.300000000003</v>
      </c>
      <c r="Q90" s="28">
        <f>Q91+Q155</f>
        <v>21654.799999999999</v>
      </c>
      <c r="R90" s="28">
        <f t="shared" si="63"/>
        <v>46467.890999999996</v>
      </c>
      <c r="S90" s="28">
        <f t="shared" si="64"/>
        <v>70789.100000000006</v>
      </c>
      <c r="T90" s="28">
        <f t="shared" si="65"/>
        <v>73362.800000000017</v>
      </c>
      <c r="U90" s="28">
        <f>U91+U155</f>
        <v>0</v>
      </c>
      <c r="V90" s="28">
        <f t="shared" si="66"/>
        <v>46467.890999999996</v>
      </c>
      <c r="W90" s="28">
        <f t="shared" si="67"/>
        <v>70789.100000000006</v>
      </c>
      <c r="X90" s="28">
        <f t="shared" si="68"/>
        <v>73362.800000000017</v>
      </c>
      <c r="Y90" s="28">
        <f>Y91+Y155</f>
        <v>-90.280000000000001</v>
      </c>
      <c r="Z90" s="28">
        <f>Z91+Z155</f>
        <v>0</v>
      </c>
      <c r="AA90" s="28">
        <f>AA91+AA155</f>
        <v>0</v>
      </c>
      <c r="AB90" s="28">
        <f t="shared" si="69"/>
        <v>46377.610999999997</v>
      </c>
      <c r="AC90" s="28">
        <f t="shared" si="70"/>
        <v>70789.100000000006</v>
      </c>
      <c r="AD90" s="28">
        <f t="shared" si="71"/>
        <v>73362.800000000017</v>
      </c>
      <c r="AE90" s="28">
        <f>AE91+AE155</f>
        <v>0</v>
      </c>
      <c r="AF90" s="29"/>
      <c r="AG90" s="30"/>
      <c r="AH90" s="24" t="str">
        <f t="shared" si="72"/>
        <v/>
      </c>
    </row>
    <row r="91" ht="31.5">
      <c r="A91" s="14" t="s">
        <v>96</v>
      </c>
      <c r="B91" s="15"/>
      <c r="C91" s="14"/>
      <c r="D91" s="14"/>
      <c r="E91" s="31" t="s">
        <v>97</v>
      </c>
      <c r="F91" s="32">
        <f>F92+F95+F98+F101+F104+F107+F110+F143+F146+F149+F152+F113+F116+F119+F122+F125+F128+F131+F134+F137+F140</f>
        <v>30099.799999999996</v>
      </c>
      <c r="G91" s="32">
        <f>G92+G95+G98+G101+G104+G107+G110+G143+G146+G149+G152+G113+G116+G119+G122+G125+G128+G131+G134+G137+G140</f>
        <v>89360.400000000009</v>
      </c>
      <c r="H91" s="32">
        <f>H92+H95+H98+H101+H104+H107+H110+H143+H146+H149+H152+H113+H116+H119+H122+H125+H128+H131+H134+H137+H140</f>
        <v>51708.000000000015</v>
      </c>
      <c r="I91" s="32">
        <f>I92+I95+I98+I101+I104+I107+I110+I143+I146+I149+I152+I113+I116+I119+I122+I125+I128+I131+I134+I137+I140</f>
        <v>-4809.567</v>
      </c>
      <c r="J91" s="32">
        <f>J92+J95+J98+J101+J104+J107+J110+J143+J146+J149+J152+J113+J116+J119+J122+J125+J128+J131+J134+J137+J140</f>
        <v>-1302</v>
      </c>
      <c r="K91" s="32">
        <f>K92+K95+K98+K101+K104+K107+K110+K143+K146+K149+K152+K113+K116+K119+K122+K125+K128+K131+K134+K137+K140</f>
        <v>0</v>
      </c>
      <c r="L91" s="32">
        <f t="shared" si="60"/>
        <v>25290.232999999997</v>
      </c>
      <c r="M91" s="32">
        <f t="shared" si="61"/>
        <v>88058.400000000009</v>
      </c>
      <c r="N91" s="32">
        <f t="shared" si="62"/>
        <v>51708.000000000015</v>
      </c>
      <c r="O91" s="32">
        <f>O92+O95+O98+O101+O104+O107+O110+O143+O146+O149+O152+O113+O116+O119+O122+O125+O128+O131+O134+O137+O140</f>
        <v>-4385.5</v>
      </c>
      <c r="P91" s="32">
        <f>P92+P95+P98+P101+P104+P107+P110+P143+P146+P149+P152+P113+P116+P119+P122+P125+P128+P131+P134+P137+P140</f>
        <v>-17269.300000000003</v>
      </c>
      <c r="Q91" s="32">
        <f>Q92+Q95+Q98+Q101+Q104+Q107+Q110+Q143+Q146+Q149+Q152+Q113+Q116+Q119+Q122+Q125+Q128+Q131+Q134+Q137+Q140</f>
        <v>21654.799999999999</v>
      </c>
      <c r="R91" s="32">
        <f t="shared" si="63"/>
        <v>20904.732999999997</v>
      </c>
      <c r="S91" s="32">
        <f t="shared" si="64"/>
        <v>70789.100000000006</v>
      </c>
      <c r="T91" s="32">
        <f t="shared" si="65"/>
        <v>73362.800000000017</v>
      </c>
      <c r="U91" s="32">
        <f>U92+U95+U98+U101+U104+U107+U110+U143+U146+U149+U152+U113+U116+U119+U122+U125+U128+U131+U134+U137+U140</f>
        <v>0</v>
      </c>
      <c r="V91" s="32">
        <f t="shared" si="66"/>
        <v>20904.732999999997</v>
      </c>
      <c r="W91" s="32">
        <f t="shared" si="67"/>
        <v>70789.100000000006</v>
      </c>
      <c r="X91" s="32">
        <f t="shared" si="68"/>
        <v>73362.800000000017</v>
      </c>
      <c r="Y91" s="32">
        <f>Y92+Y95+Y98+Y101+Y104+Y107+Y110+Y143+Y146+Y149+Y152+Y113+Y116+Y119+Y122+Y125+Y128+Y131+Y134+Y137+Y140</f>
        <v>-90.280000000000001</v>
      </c>
      <c r="Z91" s="32">
        <f>Z92+Z95+Z98+Z101+Z104+Z107+Z110+Z143+Z146+Z149+Z152+Z113+Z116+Z119+Z122+Z125+Z128+Z131+Z134+Z137+Z140</f>
        <v>0</v>
      </c>
      <c r="AA91" s="32">
        <f>AA92+AA95+AA98+AA101+AA104+AA107+AA110+AA143+AA146+AA149+AA152+AA113+AA116+AA119+AA122+AA125+AA128+AA131+AA134+AA137+AA140</f>
        <v>0</v>
      </c>
      <c r="AB91" s="32">
        <f t="shared" si="69"/>
        <v>20814.452999999998</v>
      </c>
      <c r="AC91" s="32">
        <f t="shared" si="70"/>
        <v>70789.100000000006</v>
      </c>
      <c r="AD91" s="32">
        <f t="shared" si="71"/>
        <v>73362.800000000017</v>
      </c>
      <c r="AE91" s="32">
        <f>AE92+AE95+AE98+AE101+AE104+AE107+AE110+AE143+AE146+AE149+AE152+AE113+AE116+AE119+AE122+AE125+AE128+AE131+AE134+AE137+AE140</f>
        <v>0</v>
      </c>
      <c r="AF91" s="33"/>
      <c r="AG91" s="34"/>
      <c r="AH91" s="1" t="str">
        <f t="shared" si="72"/>
        <v/>
      </c>
    </row>
    <row r="92" ht="47.25">
      <c r="A92" s="14" t="s">
        <v>98</v>
      </c>
      <c r="B92" s="15"/>
      <c r="C92" s="14"/>
      <c r="D92" s="14"/>
      <c r="E92" s="31" t="s">
        <v>99</v>
      </c>
      <c r="F92" s="32">
        <f t="shared" ref="F92:F144" si="73">F93</f>
        <v>14551.799999999999</v>
      </c>
      <c r="G92" s="32">
        <f t="shared" ref="G92:G144" si="74">G93</f>
        <v>0</v>
      </c>
      <c r="H92" s="32">
        <f t="shared" ref="H92:H144" si="75">H93</f>
        <v>0</v>
      </c>
      <c r="I92" s="32">
        <f t="shared" ref="I92:I108" si="76">I93</f>
        <v>-4994.6999999999998</v>
      </c>
      <c r="J92" s="32">
        <f t="shared" ref="J92:J108" si="77">J93</f>
        <v>0</v>
      </c>
      <c r="K92" s="32">
        <f t="shared" ref="K92:K108" si="78">K93</f>
        <v>0</v>
      </c>
      <c r="L92" s="32">
        <f t="shared" si="60"/>
        <v>9557.0999999999985</v>
      </c>
      <c r="M92" s="32">
        <f t="shared" si="61"/>
        <v>0</v>
      </c>
      <c r="N92" s="32">
        <f t="shared" si="62"/>
        <v>0</v>
      </c>
      <c r="O92" s="32">
        <f t="shared" ref="O92:O108" si="79">O93</f>
        <v>0</v>
      </c>
      <c r="P92" s="32">
        <f t="shared" ref="P92:P108" si="80">P93</f>
        <v>0</v>
      </c>
      <c r="Q92" s="32">
        <f t="shared" ref="Q92:Q108" si="81">Q93</f>
        <v>0</v>
      </c>
      <c r="R92" s="32">
        <f t="shared" si="63"/>
        <v>9557.0999999999985</v>
      </c>
      <c r="S92" s="32">
        <f t="shared" si="64"/>
        <v>0</v>
      </c>
      <c r="T92" s="32">
        <f t="shared" si="65"/>
        <v>0</v>
      </c>
      <c r="U92" s="32">
        <f t="shared" ref="U92:U98" si="82">U93</f>
        <v>0</v>
      </c>
      <c r="V92" s="32">
        <f t="shared" si="66"/>
        <v>9557.0999999999985</v>
      </c>
      <c r="W92" s="32">
        <f t="shared" si="67"/>
        <v>0</v>
      </c>
      <c r="X92" s="32">
        <f t="shared" si="68"/>
        <v>0</v>
      </c>
      <c r="Y92" s="32">
        <f t="shared" ref="Y92:Y98" si="83">Y93</f>
        <v>-90.280000000000001</v>
      </c>
      <c r="Z92" s="32">
        <f t="shared" ref="Z92:Z98" si="84">Z93</f>
        <v>0</v>
      </c>
      <c r="AA92" s="32">
        <f t="shared" ref="AA92:AA98" si="85">AA93</f>
        <v>0</v>
      </c>
      <c r="AB92" s="32">
        <f t="shared" si="69"/>
        <v>9466.8199999999979</v>
      </c>
      <c r="AC92" s="32">
        <f t="shared" si="70"/>
        <v>0</v>
      </c>
      <c r="AD92" s="32">
        <f t="shared" si="71"/>
        <v>0</v>
      </c>
      <c r="AE92" s="32">
        <f t="shared" ref="AE92:AE98" si="86">AE93</f>
        <v>0</v>
      </c>
      <c r="AF92" s="33"/>
      <c r="AG92" s="34"/>
      <c r="AH92" s="1" t="str">
        <f t="shared" si="72"/>
        <v/>
      </c>
    </row>
    <row r="93" ht="47.25">
      <c r="A93" s="14" t="s">
        <v>98</v>
      </c>
      <c r="B93" s="15" t="s">
        <v>29</v>
      </c>
      <c r="C93" s="14"/>
      <c r="D93" s="14"/>
      <c r="E93" s="31" t="s">
        <v>30</v>
      </c>
      <c r="F93" s="32">
        <f t="shared" si="73"/>
        <v>14551.799999999999</v>
      </c>
      <c r="G93" s="32">
        <f t="shared" si="74"/>
        <v>0</v>
      </c>
      <c r="H93" s="32">
        <f t="shared" si="75"/>
        <v>0</v>
      </c>
      <c r="I93" s="32">
        <f t="shared" si="76"/>
        <v>-4994.6999999999998</v>
      </c>
      <c r="J93" s="32">
        <f t="shared" si="77"/>
        <v>0</v>
      </c>
      <c r="K93" s="32">
        <f t="shared" si="78"/>
        <v>0</v>
      </c>
      <c r="L93" s="32">
        <f t="shared" si="60"/>
        <v>9557.0999999999985</v>
      </c>
      <c r="M93" s="32">
        <f t="shared" si="61"/>
        <v>0</v>
      </c>
      <c r="N93" s="32">
        <f t="shared" si="62"/>
        <v>0</v>
      </c>
      <c r="O93" s="32">
        <f t="shared" si="79"/>
        <v>0</v>
      </c>
      <c r="P93" s="32">
        <f t="shared" si="80"/>
        <v>0</v>
      </c>
      <c r="Q93" s="32">
        <f t="shared" si="81"/>
        <v>0</v>
      </c>
      <c r="R93" s="32">
        <f t="shared" si="63"/>
        <v>9557.0999999999985</v>
      </c>
      <c r="S93" s="32">
        <f t="shared" si="64"/>
        <v>0</v>
      </c>
      <c r="T93" s="32">
        <f t="shared" si="65"/>
        <v>0</v>
      </c>
      <c r="U93" s="32">
        <f t="shared" si="82"/>
        <v>0</v>
      </c>
      <c r="V93" s="32">
        <f t="shared" si="66"/>
        <v>9557.0999999999985</v>
      </c>
      <c r="W93" s="32">
        <f t="shared" si="67"/>
        <v>0</v>
      </c>
      <c r="X93" s="32">
        <f t="shared" si="68"/>
        <v>0</v>
      </c>
      <c r="Y93" s="32">
        <f t="shared" si="83"/>
        <v>-90.280000000000001</v>
      </c>
      <c r="Z93" s="32">
        <f t="shared" si="84"/>
        <v>0</v>
      </c>
      <c r="AA93" s="32">
        <f t="shared" si="85"/>
        <v>0</v>
      </c>
      <c r="AB93" s="32">
        <f t="shared" si="69"/>
        <v>9466.8199999999979</v>
      </c>
      <c r="AC93" s="32">
        <f t="shared" si="70"/>
        <v>0</v>
      </c>
      <c r="AD93" s="32">
        <f t="shared" si="71"/>
        <v>0</v>
      </c>
      <c r="AE93" s="32">
        <f t="shared" si="86"/>
        <v>0</v>
      </c>
      <c r="AF93" s="33"/>
      <c r="AG93" s="34"/>
      <c r="AH93" s="1" t="str">
        <f t="shared" si="72"/>
        <v/>
      </c>
    </row>
    <row r="94" ht="63">
      <c r="A94" s="14" t="s">
        <v>98</v>
      </c>
      <c r="B94" s="15" t="s">
        <v>29</v>
      </c>
      <c r="C94" s="14" t="s">
        <v>51</v>
      </c>
      <c r="D94" s="14" t="s">
        <v>100</v>
      </c>
      <c r="E94" s="31" t="s">
        <v>101</v>
      </c>
      <c r="F94" s="32">
        <v>14551.799999999999</v>
      </c>
      <c r="G94" s="32"/>
      <c r="H94" s="32"/>
      <c r="I94" s="36">
        <v>-4994.6999999999998</v>
      </c>
      <c r="J94" s="32"/>
      <c r="K94" s="32"/>
      <c r="L94" s="32">
        <f t="shared" si="60"/>
        <v>9557.0999999999985</v>
      </c>
      <c r="M94" s="32">
        <f t="shared" si="61"/>
        <v>0</v>
      </c>
      <c r="N94" s="32">
        <f t="shared" si="62"/>
        <v>0</v>
      </c>
      <c r="O94" s="32"/>
      <c r="P94" s="32"/>
      <c r="Q94" s="32"/>
      <c r="R94" s="32">
        <f t="shared" si="63"/>
        <v>9557.0999999999985</v>
      </c>
      <c r="S94" s="32">
        <f t="shared" si="64"/>
        <v>0</v>
      </c>
      <c r="T94" s="32">
        <f t="shared" si="65"/>
        <v>0</v>
      </c>
      <c r="U94" s="32"/>
      <c r="V94" s="32">
        <f t="shared" si="66"/>
        <v>9557.0999999999985</v>
      </c>
      <c r="W94" s="32">
        <f t="shared" si="67"/>
        <v>0</v>
      </c>
      <c r="X94" s="32">
        <f t="shared" si="68"/>
        <v>0</v>
      </c>
      <c r="Y94" s="32">
        <v>-90.280000000000001</v>
      </c>
      <c r="Z94" s="32"/>
      <c r="AA94" s="32"/>
      <c r="AB94" s="32">
        <f t="shared" si="69"/>
        <v>9466.8199999999979</v>
      </c>
      <c r="AC94" s="32">
        <f t="shared" si="70"/>
        <v>0</v>
      </c>
      <c r="AD94" s="32">
        <f t="shared" si="71"/>
        <v>0</v>
      </c>
      <c r="AE94" s="32"/>
      <c r="AF94" s="33"/>
      <c r="AG94" s="34">
        <v>34</v>
      </c>
      <c r="AH94" s="1" t="str">
        <f t="shared" si="72"/>
        <v>0310</v>
      </c>
    </row>
    <row r="95" ht="47.25">
      <c r="A95" s="14" t="s">
        <v>102</v>
      </c>
      <c r="B95" s="15"/>
      <c r="C95" s="14"/>
      <c r="D95" s="14"/>
      <c r="E95" s="31" t="s">
        <v>103</v>
      </c>
      <c r="F95" s="32">
        <f t="shared" si="73"/>
        <v>877.10000000000002</v>
      </c>
      <c r="G95" s="32">
        <f t="shared" si="74"/>
        <v>10827.4</v>
      </c>
      <c r="H95" s="32">
        <f t="shared" si="75"/>
        <v>0</v>
      </c>
      <c r="I95" s="32">
        <f t="shared" si="76"/>
        <v>0</v>
      </c>
      <c r="J95" s="32">
        <f t="shared" si="77"/>
        <v>0</v>
      </c>
      <c r="K95" s="32">
        <f t="shared" si="78"/>
        <v>0</v>
      </c>
      <c r="L95" s="32">
        <f t="shared" si="60"/>
        <v>877.10000000000002</v>
      </c>
      <c r="M95" s="32">
        <f t="shared" si="61"/>
        <v>10827.4</v>
      </c>
      <c r="N95" s="32">
        <f t="shared" si="62"/>
        <v>0</v>
      </c>
      <c r="O95" s="32">
        <f t="shared" si="79"/>
        <v>-877.10000000000002</v>
      </c>
      <c r="P95" s="32">
        <f t="shared" si="80"/>
        <v>877.10000000000002</v>
      </c>
      <c r="Q95" s="32">
        <f t="shared" si="81"/>
        <v>0</v>
      </c>
      <c r="R95" s="32">
        <f t="shared" si="63"/>
        <v>0</v>
      </c>
      <c r="S95" s="32">
        <f t="shared" si="64"/>
        <v>11704.5</v>
      </c>
      <c r="T95" s="32">
        <f t="shared" si="65"/>
        <v>0</v>
      </c>
      <c r="U95" s="32">
        <f t="shared" si="82"/>
        <v>0</v>
      </c>
      <c r="V95" s="32">
        <f t="shared" si="66"/>
        <v>0</v>
      </c>
      <c r="W95" s="32">
        <f t="shared" si="67"/>
        <v>11704.5</v>
      </c>
      <c r="X95" s="32">
        <f t="shared" si="68"/>
        <v>0</v>
      </c>
      <c r="Y95" s="32">
        <f t="shared" si="83"/>
        <v>0</v>
      </c>
      <c r="Z95" s="32">
        <f t="shared" si="84"/>
        <v>0</v>
      </c>
      <c r="AA95" s="32">
        <f t="shared" si="85"/>
        <v>0</v>
      </c>
      <c r="AB95" s="32">
        <f t="shared" si="69"/>
        <v>0</v>
      </c>
      <c r="AC95" s="32">
        <f t="shared" si="70"/>
        <v>11704.5</v>
      </c>
      <c r="AD95" s="32">
        <f t="shared" si="71"/>
        <v>0</v>
      </c>
      <c r="AE95" s="32">
        <f t="shared" si="86"/>
        <v>0</v>
      </c>
      <c r="AF95" s="33"/>
      <c r="AG95" s="34"/>
      <c r="AH95" s="1" t="str">
        <f t="shared" si="72"/>
        <v/>
      </c>
    </row>
    <row r="96" ht="47.25">
      <c r="A96" s="14" t="s">
        <v>102</v>
      </c>
      <c r="B96" s="15" t="s">
        <v>29</v>
      </c>
      <c r="C96" s="14"/>
      <c r="D96" s="14"/>
      <c r="E96" s="31" t="s">
        <v>30</v>
      </c>
      <c r="F96" s="32">
        <f t="shared" si="73"/>
        <v>877.10000000000002</v>
      </c>
      <c r="G96" s="32">
        <f t="shared" si="74"/>
        <v>10827.4</v>
      </c>
      <c r="H96" s="32">
        <f t="shared" si="75"/>
        <v>0</v>
      </c>
      <c r="I96" s="32">
        <f t="shared" si="76"/>
        <v>0</v>
      </c>
      <c r="J96" s="32">
        <f t="shared" si="77"/>
        <v>0</v>
      </c>
      <c r="K96" s="32">
        <f t="shared" si="78"/>
        <v>0</v>
      </c>
      <c r="L96" s="32">
        <f t="shared" si="60"/>
        <v>877.10000000000002</v>
      </c>
      <c r="M96" s="32">
        <f t="shared" si="61"/>
        <v>10827.4</v>
      </c>
      <c r="N96" s="32">
        <f t="shared" si="62"/>
        <v>0</v>
      </c>
      <c r="O96" s="32">
        <f t="shared" si="79"/>
        <v>-877.10000000000002</v>
      </c>
      <c r="P96" s="32">
        <f t="shared" si="80"/>
        <v>877.10000000000002</v>
      </c>
      <c r="Q96" s="32">
        <f t="shared" si="81"/>
        <v>0</v>
      </c>
      <c r="R96" s="32">
        <f t="shared" si="63"/>
        <v>0</v>
      </c>
      <c r="S96" s="32">
        <f t="shared" si="64"/>
        <v>11704.5</v>
      </c>
      <c r="T96" s="32">
        <f t="shared" si="65"/>
        <v>0</v>
      </c>
      <c r="U96" s="32">
        <f t="shared" si="82"/>
        <v>0</v>
      </c>
      <c r="V96" s="32">
        <f t="shared" si="66"/>
        <v>0</v>
      </c>
      <c r="W96" s="32">
        <f t="shared" si="67"/>
        <v>11704.5</v>
      </c>
      <c r="X96" s="32">
        <f t="shared" si="68"/>
        <v>0</v>
      </c>
      <c r="Y96" s="32">
        <f t="shared" si="83"/>
        <v>0</v>
      </c>
      <c r="Z96" s="32">
        <f t="shared" si="84"/>
        <v>0</v>
      </c>
      <c r="AA96" s="32">
        <f t="shared" si="85"/>
        <v>0</v>
      </c>
      <c r="AB96" s="32">
        <f t="shared" si="69"/>
        <v>0</v>
      </c>
      <c r="AC96" s="32">
        <f t="shared" si="70"/>
        <v>11704.5</v>
      </c>
      <c r="AD96" s="32">
        <f t="shared" si="71"/>
        <v>0</v>
      </c>
      <c r="AE96" s="32">
        <f t="shared" si="86"/>
        <v>0</v>
      </c>
      <c r="AF96" s="33"/>
      <c r="AG96" s="34"/>
      <c r="AH96" s="1" t="str">
        <f t="shared" si="72"/>
        <v/>
      </c>
    </row>
    <row r="97" ht="63">
      <c r="A97" s="14" t="s">
        <v>102</v>
      </c>
      <c r="B97" s="15" t="s">
        <v>29</v>
      </c>
      <c r="C97" s="14" t="s">
        <v>51</v>
      </c>
      <c r="D97" s="14" t="s">
        <v>100</v>
      </c>
      <c r="E97" s="31" t="s">
        <v>101</v>
      </c>
      <c r="F97" s="32">
        <v>877.10000000000002</v>
      </c>
      <c r="G97" s="32">
        <v>10827.4</v>
      </c>
      <c r="H97" s="32"/>
      <c r="I97" s="32"/>
      <c r="J97" s="32"/>
      <c r="K97" s="32"/>
      <c r="L97" s="32">
        <f t="shared" si="60"/>
        <v>877.10000000000002</v>
      </c>
      <c r="M97" s="32">
        <f t="shared" si="61"/>
        <v>10827.4</v>
      </c>
      <c r="N97" s="32">
        <f t="shared" si="62"/>
        <v>0</v>
      </c>
      <c r="O97" s="32">
        <v>-877.10000000000002</v>
      </c>
      <c r="P97" s="32">
        <v>877.10000000000002</v>
      </c>
      <c r="Q97" s="32"/>
      <c r="R97" s="32">
        <f t="shared" si="63"/>
        <v>0</v>
      </c>
      <c r="S97" s="32">
        <f t="shared" si="64"/>
        <v>11704.5</v>
      </c>
      <c r="T97" s="32">
        <f t="shared" si="65"/>
        <v>0</v>
      </c>
      <c r="U97" s="32"/>
      <c r="V97" s="32">
        <f t="shared" si="66"/>
        <v>0</v>
      </c>
      <c r="W97" s="32">
        <f t="shared" si="67"/>
        <v>11704.5</v>
      </c>
      <c r="X97" s="32">
        <f t="shared" si="68"/>
        <v>0</v>
      </c>
      <c r="Y97" s="32"/>
      <c r="Z97" s="32"/>
      <c r="AA97" s="32"/>
      <c r="AB97" s="32">
        <f t="shared" si="69"/>
        <v>0</v>
      </c>
      <c r="AC97" s="32">
        <f t="shared" si="70"/>
        <v>11704.5</v>
      </c>
      <c r="AD97" s="32">
        <f t="shared" si="71"/>
        <v>0</v>
      </c>
      <c r="AE97" s="32"/>
      <c r="AF97" s="33"/>
      <c r="AG97" s="34"/>
      <c r="AH97" s="1" t="str">
        <f t="shared" si="72"/>
        <v>0310</v>
      </c>
    </row>
    <row r="98" ht="47.25">
      <c r="A98" s="14" t="s">
        <v>104</v>
      </c>
      <c r="B98" s="15"/>
      <c r="C98" s="14"/>
      <c r="D98" s="14"/>
      <c r="E98" s="31" t="s">
        <v>105</v>
      </c>
      <c r="F98" s="32">
        <f t="shared" si="73"/>
        <v>877.10000000000002</v>
      </c>
      <c r="G98" s="32">
        <f t="shared" si="74"/>
        <v>10827.4</v>
      </c>
      <c r="H98" s="32">
        <f t="shared" si="75"/>
        <v>0</v>
      </c>
      <c r="I98" s="32">
        <f t="shared" si="76"/>
        <v>0</v>
      </c>
      <c r="J98" s="32">
        <f t="shared" si="77"/>
        <v>0</v>
      </c>
      <c r="K98" s="32">
        <f t="shared" si="78"/>
        <v>0</v>
      </c>
      <c r="L98" s="32">
        <f t="shared" si="60"/>
        <v>877.10000000000002</v>
      </c>
      <c r="M98" s="32">
        <f t="shared" si="61"/>
        <v>10827.4</v>
      </c>
      <c r="N98" s="32">
        <f t="shared" si="62"/>
        <v>0</v>
      </c>
      <c r="O98" s="32">
        <f t="shared" si="79"/>
        <v>-877.10000000000002</v>
      </c>
      <c r="P98" s="32">
        <f t="shared" si="80"/>
        <v>-9950.2999999999993</v>
      </c>
      <c r="Q98" s="32">
        <f t="shared" si="81"/>
        <v>10827.4</v>
      </c>
      <c r="R98" s="32">
        <f t="shared" si="63"/>
        <v>0</v>
      </c>
      <c r="S98" s="32">
        <f t="shared" si="64"/>
        <v>877.10000000000036</v>
      </c>
      <c r="T98" s="32">
        <f t="shared" si="65"/>
        <v>10827.4</v>
      </c>
      <c r="U98" s="32">
        <f t="shared" si="82"/>
        <v>0</v>
      </c>
      <c r="V98" s="32">
        <f t="shared" si="66"/>
        <v>0</v>
      </c>
      <c r="W98" s="32">
        <f t="shared" si="67"/>
        <v>877.10000000000036</v>
      </c>
      <c r="X98" s="32">
        <f t="shared" si="68"/>
        <v>10827.4</v>
      </c>
      <c r="Y98" s="32">
        <f t="shared" si="83"/>
        <v>0</v>
      </c>
      <c r="Z98" s="32">
        <f t="shared" si="84"/>
        <v>0</v>
      </c>
      <c r="AA98" s="32">
        <f t="shared" si="85"/>
        <v>0</v>
      </c>
      <c r="AB98" s="32">
        <f t="shared" si="69"/>
        <v>0</v>
      </c>
      <c r="AC98" s="32">
        <f t="shared" si="70"/>
        <v>877.10000000000036</v>
      </c>
      <c r="AD98" s="32">
        <f t="shared" si="71"/>
        <v>10827.4</v>
      </c>
      <c r="AE98" s="32">
        <f t="shared" si="86"/>
        <v>0</v>
      </c>
      <c r="AF98" s="33"/>
      <c r="AG98" s="34"/>
      <c r="AH98" s="1" t="str">
        <f t="shared" si="72"/>
        <v/>
      </c>
    </row>
    <row r="99" ht="47.25">
      <c r="A99" s="14" t="s">
        <v>104</v>
      </c>
      <c r="B99" s="15" t="s">
        <v>29</v>
      </c>
      <c r="C99" s="14"/>
      <c r="D99" s="14"/>
      <c r="E99" s="31" t="s">
        <v>30</v>
      </c>
      <c r="F99" s="32">
        <f t="shared" si="73"/>
        <v>877.10000000000002</v>
      </c>
      <c r="G99" s="32">
        <f t="shared" si="74"/>
        <v>10827.4</v>
      </c>
      <c r="H99" s="32">
        <f t="shared" si="75"/>
        <v>0</v>
      </c>
      <c r="I99" s="32">
        <f t="shared" si="76"/>
        <v>0</v>
      </c>
      <c r="J99" s="32">
        <f t="shared" si="77"/>
        <v>0</v>
      </c>
      <c r="K99" s="32">
        <f t="shared" si="78"/>
        <v>0</v>
      </c>
      <c r="L99" s="32">
        <f t="shared" si="60"/>
        <v>877.10000000000002</v>
      </c>
      <c r="M99" s="32">
        <f t="shared" si="61"/>
        <v>10827.4</v>
      </c>
      <c r="N99" s="32">
        <f t="shared" si="62"/>
        <v>0</v>
      </c>
      <c r="O99" s="32">
        <f t="shared" si="79"/>
        <v>-877.10000000000002</v>
      </c>
      <c r="P99" s="32">
        <f t="shared" si="80"/>
        <v>-9950.2999999999993</v>
      </c>
      <c r="Q99" s="32">
        <f t="shared" si="81"/>
        <v>10827.4</v>
      </c>
      <c r="R99" s="32">
        <f t="shared" si="63"/>
        <v>0</v>
      </c>
      <c r="S99" s="32">
        <f t="shared" si="64"/>
        <v>877.10000000000036</v>
      </c>
      <c r="T99" s="32">
        <f t="shared" si="65"/>
        <v>10827.4</v>
      </c>
      <c r="U99" s="32">
        <f>U100</f>
        <v>0</v>
      </c>
      <c r="V99" s="32">
        <f t="shared" si="66"/>
        <v>0</v>
      </c>
      <c r="W99" s="32">
        <f t="shared" si="67"/>
        <v>877.10000000000036</v>
      </c>
      <c r="X99" s="32">
        <f t="shared" si="68"/>
        <v>10827.4</v>
      </c>
      <c r="Y99" s="32">
        <f>Y100</f>
        <v>0</v>
      </c>
      <c r="Z99" s="32">
        <f>Z100</f>
        <v>0</v>
      </c>
      <c r="AA99" s="32">
        <f>AA100</f>
        <v>0</v>
      </c>
      <c r="AB99" s="32">
        <f t="shared" si="69"/>
        <v>0</v>
      </c>
      <c r="AC99" s="32">
        <f t="shared" si="70"/>
        <v>877.10000000000036</v>
      </c>
      <c r="AD99" s="32">
        <f t="shared" si="71"/>
        <v>10827.4</v>
      </c>
      <c r="AE99" s="32">
        <f>AE100</f>
        <v>0</v>
      </c>
      <c r="AF99" s="33"/>
      <c r="AG99" s="34"/>
      <c r="AH99" s="1" t="str">
        <f t="shared" si="72"/>
        <v/>
      </c>
    </row>
    <row r="100" ht="63">
      <c r="A100" s="14" t="s">
        <v>104</v>
      </c>
      <c r="B100" s="15" t="s">
        <v>29</v>
      </c>
      <c r="C100" s="14" t="s">
        <v>51</v>
      </c>
      <c r="D100" s="14" t="s">
        <v>100</v>
      </c>
      <c r="E100" s="31" t="s">
        <v>101</v>
      </c>
      <c r="F100" s="32">
        <v>877.10000000000002</v>
      </c>
      <c r="G100" s="32">
        <v>10827.4</v>
      </c>
      <c r="H100" s="32"/>
      <c r="I100" s="32"/>
      <c r="J100" s="32"/>
      <c r="K100" s="32"/>
      <c r="L100" s="32">
        <f t="shared" si="60"/>
        <v>877.10000000000002</v>
      </c>
      <c r="M100" s="32">
        <f t="shared" si="61"/>
        <v>10827.4</v>
      </c>
      <c r="N100" s="32">
        <f t="shared" si="62"/>
        <v>0</v>
      </c>
      <c r="O100" s="32">
        <v>-877.10000000000002</v>
      </c>
      <c r="P100" s="32">
        <v>-9950.2999999999993</v>
      </c>
      <c r="Q100" s="32">
        <v>10827.4</v>
      </c>
      <c r="R100" s="32">
        <f t="shared" ref="R100:R163" si="87">L100+O100</f>
        <v>0</v>
      </c>
      <c r="S100" s="32">
        <f t="shared" ref="S100:S163" si="88">M100+P100</f>
        <v>877.10000000000036</v>
      </c>
      <c r="T100" s="32">
        <f t="shared" ref="T100:T163" si="89">N100+Q100</f>
        <v>10827.4</v>
      </c>
      <c r="U100" s="32"/>
      <c r="V100" s="32">
        <f t="shared" ref="V100:V163" si="90">R100+U100</f>
        <v>0</v>
      </c>
      <c r="W100" s="32">
        <f t="shared" ref="W100:W163" si="91">S100</f>
        <v>877.10000000000036</v>
      </c>
      <c r="X100" s="32">
        <f t="shared" ref="X100:X163" si="92">T100</f>
        <v>10827.4</v>
      </c>
      <c r="Y100" s="32"/>
      <c r="Z100" s="32"/>
      <c r="AA100" s="32"/>
      <c r="AB100" s="32">
        <f t="shared" ref="AB100:AB163" si="93">V100+Y100</f>
        <v>0</v>
      </c>
      <c r="AC100" s="32">
        <f t="shared" ref="AC100:AC163" si="94">W100+Z100</f>
        <v>877.10000000000036</v>
      </c>
      <c r="AD100" s="32">
        <f t="shared" ref="AD100:AD163" si="95">X100+AA100</f>
        <v>10827.4</v>
      </c>
      <c r="AE100" s="32"/>
      <c r="AF100" s="33"/>
      <c r="AG100" s="34"/>
      <c r="AH100" s="1" t="str">
        <f t="shared" ref="AH100:AH163" si="96">CONCATENATE(C100,D100)</f>
        <v>0310</v>
      </c>
    </row>
    <row r="101" ht="47.25">
      <c r="A101" s="14" t="s">
        <v>106</v>
      </c>
      <c r="B101" s="15"/>
      <c r="C101" s="14"/>
      <c r="D101" s="14"/>
      <c r="E101" s="31" t="s">
        <v>107</v>
      </c>
      <c r="F101" s="32">
        <f t="shared" si="73"/>
        <v>0</v>
      </c>
      <c r="G101" s="32">
        <f t="shared" si="74"/>
        <v>915.70000000000005</v>
      </c>
      <c r="H101" s="32">
        <f t="shared" si="75"/>
        <v>11260.5</v>
      </c>
      <c r="I101" s="32">
        <f t="shared" si="76"/>
        <v>0</v>
      </c>
      <c r="J101" s="32">
        <f t="shared" si="77"/>
        <v>0</v>
      </c>
      <c r="K101" s="32">
        <f t="shared" si="78"/>
        <v>0</v>
      </c>
      <c r="L101" s="32">
        <f t="shared" si="60"/>
        <v>0</v>
      </c>
      <c r="M101" s="32">
        <f t="shared" si="61"/>
        <v>915.70000000000005</v>
      </c>
      <c r="N101" s="32">
        <f t="shared" si="62"/>
        <v>11260.5</v>
      </c>
      <c r="O101" s="32">
        <f t="shared" si="79"/>
        <v>0</v>
      </c>
      <c r="P101" s="32">
        <f t="shared" si="80"/>
        <v>0</v>
      </c>
      <c r="Q101" s="32">
        <f t="shared" si="81"/>
        <v>0</v>
      </c>
      <c r="R101" s="32">
        <f t="shared" si="87"/>
        <v>0</v>
      </c>
      <c r="S101" s="32">
        <f t="shared" si="88"/>
        <v>915.70000000000005</v>
      </c>
      <c r="T101" s="32">
        <f t="shared" si="89"/>
        <v>11260.5</v>
      </c>
      <c r="U101" s="32">
        <f t="shared" ref="U101:U157" si="97">U102</f>
        <v>0</v>
      </c>
      <c r="V101" s="32">
        <f t="shared" si="90"/>
        <v>0</v>
      </c>
      <c r="W101" s="32">
        <f t="shared" si="91"/>
        <v>915.70000000000005</v>
      </c>
      <c r="X101" s="32">
        <f t="shared" si="92"/>
        <v>11260.5</v>
      </c>
      <c r="Y101" s="32">
        <f t="shared" ref="Y101:Y157" si="98">Y102</f>
        <v>0</v>
      </c>
      <c r="Z101" s="32">
        <f t="shared" ref="Z101:Z157" si="99">Z102</f>
        <v>0</v>
      </c>
      <c r="AA101" s="32">
        <f t="shared" ref="AA101:AA157" si="100">AA102</f>
        <v>0</v>
      </c>
      <c r="AB101" s="32">
        <f t="shared" si="93"/>
        <v>0</v>
      </c>
      <c r="AC101" s="32">
        <f t="shared" si="94"/>
        <v>915.70000000000005</v>
      </c>
      <c r="AD101" s="32">
        <f t="shared" si="95"/>
        <v>11260.5</v>
      </c>
      <c r="AE101" s="32">
        <f t="shared" ref="AE101:AE157" si="101">AE102</f>
        <v>0</v>
      </c>
      <c r="AF101" s="33"/>
      <c r="AG101" s="34"/>
      <c r="AH101" s="1" t="str">
        <f t="shared" si="96"/>
        <v/>
      </c>
    </row>
    <row r="102" ht="47.25">
      <c r="A102" s="14" t="s">
        <v>106</v>
      </c>
      <c r="B102" s="15" t="s">
        <v>29</v>
      </c>
      <c r="C102" s="14"/>
      <c r="D102" s="14"/>
      <c r="E102" s="31" t="s">
        <v>30</v>
      </c>
      <c r="F102" s="32">
        <f t="shared" si="73"/>
        <v>0</v>
      </c>
      <c r="G102" s="32">
        <f t="shared" si="74"/>
        <v>915.70000000000005</v>
      </c>
      <c r="H102" s="32">
        <f t="shared" si="75"/>
        <v>11260.5</v>
      </c>
      <c r="I102" s="32">
        <f t="shared" si="76"/>
        <v>0</v>
      </c>
      <c r="J102" s="32">
        <f t="shared" si="77"/>
        <v>0</v>
      </c>
      <c r="K102" s="32">
        <f t="shared" si="78"/>
        <v>0</v>
      </c>
      <c r="L102" s="32">
        <f t="shared" si="60"/>
        <v>0</v>
      </c>
      <c r="M102" s="32">
        <f t="shared" si="61"/>
        <v>915.70000000000005</v>
      </c>
      <c r="N102" s="32">
        <f t="shared" si="62"/>
        <v>11260.5</v>
      </c>
      <c r="O102" s="32">
        <f t="shared" si="79"/>
        <v>0</v>
      </c>
      <c r="P102" s="32">
        <f t="shared" si="80"/>
        <v>0</v>
      </c>
      <c r="Q102" s="32">
        <f t="shared" si="81"/>
        <v>0</v>
      </c>
      <c r="R102" s="32">
        <f t="shared" si="87"/>
        <v>0</v>
      </c>
      <c r="S102" s="32">
        <f t="shared" si="88"/>
        <v>915.70000000000005</v>
      </c>
      <c r="T102" s="32">
        <f t="shared" si="89"/>
        <v>11260.5</v>
      </c>
      <c r="U102" s="32">
        <f t="shared" si="97"/>
        <v>0</v>
      </c>
      <c r="V102" s="32">
        <f t="shared" si="90"/>
        <v>0</v>
      </c>
      <c r="W102" s="32">
        <f t="shared" si="91"/>
        <v>915.70000000000005</v>
      </c>
      <c r="X102" s="32">
        <f t="shared" si="92"/>
        <v>11260.5</v>
      </c>
      <c r="Y102" s="32">
        <f t="shared" si="98"/>
        <v>0</v>
      </c>
      <c r="Z102" s="32">
        <f t="shared" si="99"/>
        <v>0</v>
      </c>
      <c r="AA102" s="32">
        <f t="shared" si="100"/>
        <v>0</v>
      </c>
      <c r="AB102" s="32">
        <f t="shared" si="93"/>
        <v>0</v>
      </c>
      <c r="AC102" s="32">
        <f t="shared" si="94"/>
        <v>915.70000000000005</v>
      </c>
      <c r="AD102" s="32">
        <f t="shared" si="95"/>
        <v>11260.5</v>
      </c>
      <c r="AE102" s="32">
        <f t="shared" si="101"/>
        <v>0</v>
      </c>
      <c r="AF102" s="33"/>
      <c r="AG102" s="34"/>
      <c r="AH102" s="1" t="str">
        <f t="shared" si="96"/>
        <v/>
      </c>
    </row>
    <row r="103" ht="63">
      <c r="A103" s="14" t="s">
        <v>106</v>
      </c>
      <c r="B103" s="15" t="s">
        <v>29</v>
      </c>
      <c r="C103" s="14" t="s">
        <v>51</v>
      </c>
      <c r="D103" s="14" t="s">
        <v>100</v>
      </c>
      <c r="E103" s="31" t="s">
        <v>101</v>
      </c>
      <c r="F103" s="32"/>
      <c r="G103" s="32">
        <v>915.70000000000005</v>
      </c>
      <c r="H103" s="32">
        <v>11260.5</v>
      </c>
      <c r="I103" s="32"/>
      <c r="J103" s="32"/>
      <c r="K103" s="32"/>
      <c r="L103" s="32">
        <f t="shared" si="60"/>
        <v>0</v>
      </c>
      <c r="M103" s="32">
        <f t="shared" si="61"/>
        <v>915.70000000000005</v>
      </c>
      <c r="N103" s="32">
        <f t="shared" si="62"/>
        <v>11260.5</v>
      </c>
      <c r="O103" s="32"/>
      <c r="P103" s="32"/>
      <c r="Q103" s="32"/>
      <c r="R103" s="32">
        <f t="shared" si="87"/>
        <v>0</v>
      </c>
      <c r="S103" s="32">
        <f t="shared" si="88"/>
        <v>915.70000000000005</v>
      </c>
      <c r="T103" s="32">
        <f t="shared" si="89"/>
        <v>11260.5</v>
      </c>
      <c r="U103" s="32"/>
      <c r="V103" s="32">
        <f t="shared" si="90"/>
        <v>0</v>
      </c>
      <c r="W103" s="32">
        <f t="shared" si="91"/>
        <v>915.70000000000005</v>
      </c>
      <c r="X103" s="32">
        <f t="shared" si="92"/>
        <v>11260.5</v>
      </c>
      <c r="Y103" s="32"/>
      <c r="Z103" s="32"/>
      <c r="AA103" s="32"/>
      <c r="AB103" s="32">
        <f t="shared" si="93"/>
        <v>0</v>
      </c>
      <c r="AC103" s="32">
        <f t="shared" si="94"/>
        <v>915.70000000000005</v>
      </c>
      <c r="AD103" s="32">
        <f t="shared" si="95"/>
        <v>11260.5</v>
      </c>
      <c r="AE103" s="32"/>
      <c r="AF103" s="33"/>
      <c r="AG103" s="34"/>
      <c r="AH103" s="1" t="str">
        <f t="shared" si="96"/>
        <v>0310</v>
      </c>
    </row>
    <row r="104" ht="63">
      <c r="A104" s="14" t="s">
        <v>108</v>
      </c>
      <c r="B104" s="15"/>
      <c r="C104" s="14"/>
      <c r="D104" s="14"/>
      <c r="E104" s="31" t="s">
        <v>109</v>
      </c>
      <c r="F104" s="32">
        <f t="shared" si="73"/>
        <v>0</v>
      </c>
      <c r="G104" s="32">
        <f t="shared" si="74"/>
        <v>915.70000000000005</v>
      </c>
      <c r="H104" s="32">
        <f t="shared" si="75"/>
        <v>11260.5</v>
      </c>
      <c r="I104" s="32">
        <f t="shared" si="76"/>
        <v>0</v>
      </c>
      <c r="J104" s="32">
        <f t="shared" si="77"/>
        <v>0</v>
      </c>
      <c r="K104" s="32">
        <f t="shared" si="78"/>
        <v>0</v>
      </c>
      <c r="L104" s="32">
        <f t="shared" si="60"/>
        <v>0</v>
      </c>
      <c r="M104" s="32">
        <f t="shared" si="61"/>
        <v>915.70000000000005</v>
      </c>
      <c r="N104" s="32">
        <f t="shared" si="62"/>
        <v>11260.5</v>
      </c>
      <c r="O104" s="32">
        <f t="shared" si="79"/>
        <v>0</v>
      </c>
      <c r="P104" s="32">
        <f t="shared" si="80"/>
        <v>0</v>
      </c>
      <c r="Q104" s="32">
        <f t="shared" si="81"/>
        <v>0</v>
      </c>
      <c r="R104" s="32">
        <f t="shared" si="87"/>
        <v>0</v>
      </c>
      <c r="S104" s="32">
        <f t="shared" si="88"/>
        <v>915.70000000000005</v>
      </c>
      <c r="T104" s="32">
        <f t="shared" si="89"/>
        <v>11260.5</v>
      </c>
      <c r="U104" s="32">
        <f t="shared" si="97"/>
        <v>0</v>
      </c>
      <c r="V104" s="32">
        <f t="shared" si="90"/>
        <v>0</v>
      </c>
      <c r="W104" s="32">
        <f t="shared" si="91"/>
        <v>915.70000000000005</v>
      </c>
      <c r="X104" s="32">
        <f t="shared" si="92"/>
        <v>11260.5</v>
      </c>
      <c r="Y104" s="32">
        <f t="shared" si="98"/>
        <v>0</v>
      </c>
      <c r="Z104" s="32">
        <f t="shared" si="99"/>
        <v>0</v>
      </c>
      <c r="AA104" s="32">
        <f t="shared" si="100"/>
        <v>0</v>
      </c>
      <c r="AB104" s="32">
        <f t="shared" si="93"/>
        <v>0</v>
      </c>
      <c r="AC104" s="32">
        <f t="shared" si="94"/>
        <v>915.70000000000005</v>
      </c>
      <c r="AD104" s="32">
        <f t="shared" si="95"/>
        <v>11260.5</v>
      </c>
      <c r="AE104" s="32">
        <f t="shared" si="101"/>
        <v>0</v>
      </c>
      <c r="AF104" s="33"/>
      <c r="AG104" s="34"/>
      <c r="AH104" s="1" t="str">
        <f t="shared" si="96"/>
        <v/>
      </c>
    </row>
    <row r="105" ht="47.25">
      <c r="A105" s="14" t="s">
        <v>108</v>
      </c>
      <c r="B105" s="15" t="s">
        <v>29</v>
      </c>
      <c r="C105" s="14"/>
      <c r="D105" s="14"/>
      <c r="E105" s="31" t="s">
        <v>30</v>
      </c>
      <c r="F105" s="32">
        <f t="shared" si="73"/>
        <v>0</v>
      </c>
      <c r="G105" s="32">
        <f t="shared" si="74"/>
        <v>915.70000000000005</v>
      </c>
      <c r="H105" s="32">
        <f t="shared" si="75"/>
        <v>11260.5</v>
      </c>
      <c r="I105" s="32">
        <f t="shared" si="76"/>
        <v>0</v>
      </c>
      <c r="J105" s="32">
        <f t="shared" si="77"/>
        <v>0</v>
      </c>
      <c r="K105" s="32">
        <f t="shared" si="78"/>
        <v>0</v>
      </c>
      <c r="L105" s="32">
        <f t="shared" si="60"/>
        <v>0</v>
      </c>
      <c r="M105" s="32">
        <f t="shared" si="61"/>
        <v>915.70000000000005</v>
      </c>
      <c r="N105" s="32">
        <f t="shared" si="62"/>
        <v>11260.5</v>
      </c>
      <c r="O105" s="32">
        <f t="shared" si="79"/>
        <v>0</v>
      </c>
      <c r="P105" s="32">
        <f t="shared" si="80"/>
        <v>0</v>
      </c>
      <c r="Q105" s="32">
        <f t="shared" si="81"/>
        <v>0</v>
      </c>
      <c r="R105" s="32">
        <f t="shared" si="87"/>
        <v>0</v>
      </c>
      <c r="S105" s="32">
        <f t="shared" si="88"/>
        <v>915.70000000000005</v>
      </c>
      <c r="T105" s="32">
        <f t="shared" si="89"/>
        <v>11260.5</v>
      </c>
      <c r="U105" s="32">
        <f t="shared" si="97"/>
        <v>0</v>
      </c>
      <c r="V105" s="32">
        <f t="shared" si="90"/>
        <v>0</v>
      </c>
      <c r="W105" s="32">
        <f t="shared" si="91"/>
        <v>915.70000000000005</v>
      </c>
      <c r="X105" s="32">
        <f t="shared" si="92"/>
        <v>11260.5</v>
      </c>
      <c r="Y105" s="32">
        <f t="shared" si="98"/>
        <v>0</v>
      </c>
      <c r="Z105" s="32">
        <f t="shared" si="99"/>
        <v>0</v>
      </c>
      <c r="AA105" s="32">
        <f t="shared" si="100"/>
        <v>0</v>
      </c>
      <c r="AB105" s="32">
        <f t="shared" si="93"/>
        <v>0</v>
      </c>
      <c r="AC105" s="32">
        <f t="shared" si="94"/>
        <v>915.70000000000005</v>
      </c>
      <c r="AD105" s="32">
        <f t="shared" si="95"/>
        <v>11260.5</v>
      </c>
      <c r="AE105" s="32">
        <f t="shared" si="101"/>
        <v>0</v>
      </c>
      <c r="AF105" s="33"/>
      <c r="AG105" s="34"/>
      <c r="AH105" s="1" t="str">
        <f t="shared" si="96"/>
        <v/>
      </c>
    </row>
    <row r="106" ht="63">
      <c r="A106" s="14" t="s">
        <v>108</v>
      </c>
      <c r="B106" s="15" t="s">
        <v>29</v>
      </c>
      <c r="C106" s="14" t="s">
        <v>51</v>
      </c>
      <c r="D106" s="14" t="s">
        <v>100</v>
      </c>
      <c r="E106" s="31" t="s">
        <v>101</v>
      </c>
      <c r="F106" s="32"/>
      <c r="G106" s="32">
        <v>915.70000000000005</v>
      </c>
      <c r="H106" s="32">
        <v>11260.5</v>
      </c>
      <c r="I106" s="32"/>
      <c r="J106" s="32"/>
      <c r="K106" s="32"/>
      <c r="L106" s="32">
        <f t="shared" si="60"/>
        <v>0</v>
      </c>
      <c r="M106" s="32">
        <f t="shared" si="61"/>
        <v>915.70000000000005</v>
      </c>
      <c r="N106" s="32">
        <f t="shared" si="62"/>
        <v>11260.5</v>
      </c>
      <c r="O106" s="32"/>
      <c r="P106" s="32"/>
      <c r="Q106" s="32"/>
      <c r="R106" s="32">
        <f t="shared" si="87"/>
        <v>0</v>
      </c>
      <c r="S106" s="32">
        <f t="shared" si="88"/>
        <v>915.70000000000005</v>
      </c>
      <c r="T106" s="32">
        <f t="shared" si="89"/>
        <v>11260.5</v>
      </c>
      <c r="U106" s="32"/>
      <c r="V106" s="32">
        <f t="shared" si="90"/>
        <v>0</v>
      </c>
      <c r="W106" s="32">
        <f t="shared" si="91"/>
        <v>915.70000000000005</v>
      </c>
      <c r="X106" s="32">
        <f t="shared" si="92"/>
        <v>11260.5</v>
      </c>
      <c r="Y106" s="32"/>
      <c r="Z106" s="32"/>
      <c r="AA106" s="32"/>
      <c r="AB106" s="32">
        <f t="shared" si="93"/>
        <v>0</v>
      </c>
      <c r="AC106" s="32">
        <f t="shared" si="94"/>
        <v>915.70000000000005</v>
      </c>
      <c r="AD106" s="32">
        <f t="shared" si="95"/>
        <v>11260.5</v>
      </c>
      <c r="AE106" s="32"/>
      <c r="AF106" s="33"/>
      <c r="AG106" s="34"/>
      <c r="AH106" s="1" t="str">
        <f t="shared" si="96"/>
        <v>0310</v>
      </c>
    </row>
    <row r="107" ht="47.25">
      <c r="A107" s="14" t="s">
        <v>110</v>
      </c>
      <c r="B107" s="15"/>
      <c r="C107" s="14"/>
      <c r="D107" s="14"/>
      <c r="E107" s="31" t="s">
        <v>111</v>
      </c>
      <c r="F107" s="32">
        <f t="shared" si="73"/>
        <v>0</v>
      </c>
      <c r="G107" s="32">
        <f t="shared" si="74"/>
        <v>915.60000000000002</v>
      </c>
      <c r="H107" s="32">
        <f t="shared" si="75"/>
        <v>11260.5</v>
      </c>
      <c r="I107" s="32">
        <f t="shared" si="76"/>
        <v>0</v>
      </c>
      <c r="J107" s="32">
        <f t="shared" si="77"/>
        <v>0</v>
      </c>
      <c r="K107" s="32">
        <f t="shared" si="78"/>
        <v>0</v>
      </c>
      <c r="L107" s="32">
        <f t="shared" si="60"/>
        <v>0</v>
      </c>
      <c r="M107" s="32">
        <f t="shared" si="61"/>
        <v>915.60000000000002</v>
      </c>
      <c r="N107" s="32">
        <f t="shared" si="62"/>
        <v>11260.5</v>
      </c>
      <c r="O107" s="32">
        <f t="shared" si="79"/>
        <v>0</v>
      </c>
      <c r="P107" s="32">
        <f t="shared" si="80"/>
        <v>0</v>
      </c>
      <c r="Q107" s="32">
        <f t="shared" si="81"/>
        <v>0</v>
      </c>
      <c r="R107" s="32">
        <f t="shared" si="87"/>
        <v>0</v>
      </c>
      <c r="S107" s="32">
        <f t="shared" si="88"/>
        <v>915.60000000000002</v>
      </c>
      <c r="T107" s="32">
        <f t="shared" si="89"/>
        <v>11260.5</v>
      </c>
      <c r="U107" s="32">
        <f t="shared" si="97"/>
        <v>0</v>
      </c>
      <c r="V107" s="32">
        <f t="shared" si="90"/>
        <v>0</v>
      </c>
      <c r="W107" s="32">
        <f t="shared" si="91"/>
        <v>915.60000000000002</v>
      </c>
      <c r="X107" s="32">
        <f t="shared" si="92"/>
        <v>11260.5</v>
      </c>
      <c r="Y107" s="32">
        <f t="shared" si="98"/>
        <v>0</v>
      </c>
      <c r="Z107" s="32">
        <f t="shared" si="99"/>
        <v>0</v>
      </c>
      <c r="AA107" s="32">
        <f t="shared" si="100"/>
        <v>0</v>
      </c>
      <c r="AB107" s="32">
        <f t="shared" si="93"/>
        <v>0</v>
      </c>
      <c r="AC107" s="32">
        <f t="shared" si="94"/>
        <v>915.60000000000002</v>
      </c>
      <c r="AD107" s="32">
        <f t="shared" si="95"/>
        <v>11260.5</v>
      </c>
      <c r="AE107" s="32">
        <f t="shared" si="101"/>
        <v>0</v>
      </c>
      <c r="AF107" s="33"/>
      <c r="AG107" s="34"/>
      <c r="AH107" s="1" t="str">
        <f t="shared" si="96"/>
        <v/>
      </c>
    </row>
    <row r="108" ht="47.25">
      <c r="A108" s="14" t="s">
        <v>110</v>
      </c>
      <c r="B108" s="15" t="s">
        <v>29</v>
      </c>
      <c r="C108" s="14"/>
      <c r="D108" s="14"/>
      <c r="E108" s="31" t="s">
        <v>30</v>
      </c>
      <c r="F108" s="32">
        <f t="shared" si="73"/>
        <v>0</v>
      </c>
      <c r="G108" s="32">
        <f t="shared" si="74"/>
        <v>915.60000000000002</v>
      </c>
      <c r="H108" s="32">
        <f t="shared" si="75"/>
        <v>11260.5</v>
      </c>
      <c r="I108" s="32">
        <f t="shared" si="76"/>
        <v>0</v>
      </c>
      <c r="J108" s="32">
        <f t="shared" si="77"/>
        <v>0</v>
      </c>
      <c r="K108" s="32">
        <f t="shared" si="78"/>
        <v>0</v>
      </c>
      <c r="L108" s="32">
        <f t="shared" si="60"/>
        <v>0</v>
      </c>
      <c r="M108" s="32">
        <f t="shared" si="61"/>
        <v>915.60000000000002</v>
      </c>
      <c r="N108" s="32">
        <f t="shared" si="62"/>
        <v>11260.5</v>
      </c>
      <c r="O108" s="32">
        <f t="shared" si="79"/>
        <v>0</v>
      </c>
      <c r="P108" s="32">
        <f t="shared" si="80"/>
        <v>0</v>
      </c>
      <c r="Q108" s="32">
        <f t="shared" si="81"/>
        <v>0</v>
      </c>
      <c r="R108" s="32">
        <f t="shared" si="87"/>
        <v>0</v>
      </c>
      <c r="S108" s="32">
        <f t="shared" si="88"/>
        <v>915.60000000000002</v>
      </c>
      <c r="T108" s="32">
        <f t="shared" si="89"/>
        <v>11260.5</v>
      </c>
      <c r="U108" s="32">
        <f t="shared" si="97"/>
        <v>0</v>
      </c>
      <c r="V108" s="32">
        <f t="shared" si="90"/>
        <v>0</v>
      </c>
      <c r="W108" s="32">
        <f t="shared" si="91"/>
        <v>915.60000000000002</v>
      </c>
      <c r="X108" s="32">
        <f t="shared" si="92"/>
        <v>11260.5</v>
      </c>
      <c r="Y108" s="32">
        <f t="shared" si="98"/>
        <v>0</v>
      </c>
      <c r="Z108" s="32">
        <f t="shared" si="99"/>
        <v>0</v>
      </c>
      <c r="AA108" s="32">
        <f t="shared" si="100"/>
        <v>0</v>
      </c>
      <c r="AB108" s="32">
        <f t="shared" si="93"/>
        <v>0</v>
      </c>
      <c r="AC108" s="32">
        <f t="shared" si="94"/>
        <v>915.60000000000002</v>
      </c>
      <c r="AD108" s="32">
        <f t="shared" si="95"/>
        <v>11260.5</v>
      </c>
      <c r="AE108" s="32">
        <f t="shared" si="101"/>
        <v>0</v>
      </c>
      <c r="AF108" s="33"/>
      <c r="AG108" s="34"/>
      <c r="AH108" s="1" t="str">
        <f t="shared" si="96"/>
        <v/>
      </c>
    </row>
    <row r="109" ht="63">
      <c r="A109" s="14" t="s">
        <v>110</v>
      </c>
      <c r="B109" s="15" t="s">
        <v>29</v>
      </c>
      <c r="C109" s="14" t="s">
        <v>51</v>
      </c>
      <c r="D109" s="14" t="s">
        <v>100</v>
      </c>
      <c r="E109" s="31" t="s">
        <v>101</v>
      </c>
      <c r="F109" s="32"/>
      <c r="G109" s="32">
        <v>915.60000000000002</v>
      </c>
      <c r="H109" s="32">
        <v>11260.5</v>
      </c>
      <c r="I109" s="32"/>
      <c r="J109" s="32"/>
      <c r="K109" s="32"/>
      <c r="L109" s="32">
        <f t="shared" si="60"/>
        <v>0</v>
      </c>
      <c r="M109" s="32">
        <f t="shared" si="61"/>
        <v>915.60000000000002</v>
      </c>
      <c r="N109" s="32">
        <f t="shared" si="62"/>
        <v>11260.5</v>
      </c>
      <c r="O109" s="32"/>
      <c r="P109" s="32"/>
      <c r="Q109" s="32"/>
      <c r="R109" s="32">
        <f t="shared" si="87"/>
        <v>0</v>
      </c>
      <c r="S109" s="32">
        <f t="shared" si="88"/>
        <v>915.60000000000002</v>
      </c>
      <c r="T109" s="32">
        <f t="shared" si="89"/>
        <v>11260.5</v>
      </c>
      <c r="U109" s="32"/>
      <c r="V109" s="32">
        <f t="shared" si="90"/>
        <v>0</v>
      </c>
      <c r="W109" s="32">
        <f t="shared" si="91"/>
        <v>915.60000000000002</v>
      </c>
      <c r="X109" s="32">
        <f t="shared" si="92"/>
        <v>11260.5</v>
      </c>
      <c r="Y109" s="32"/>
      <c r="Z109" s="32"/>
      <c r="AA109" s="32"/>
      <c r="AB109" s="32">
        <f t="shared" si="93"/>
        <v>0</v>
      </c>
      <c r="AC109" s="32">
        <f t="shared" si="94"/>
        <v>915.60000000000002</v>
      </c>
      <c r="AD109" s="32">
        <f t="shared" si="95"/>
        <v>11260.5</v>
      </c>
      <c r="AE109" s="32"/>
      <c r="AF109" s="33"/>
      <c r="AG109" s="34"/>
      <c r="AH109" s="1" t="str">
        <f t="shared" si="96"/>
        <v>0310</v>
      </c>
    </row>
    <row r="110" ht="47.25">
      <c r="A110" s="14" t="s">
        <v>112</v>
      </c>
      <c r="B110" s="15"/>
      <c r="C110" s="14"/>
      <c r="D110" s="14"/>
      <c r="E110" s="31" t="s">
        <v>113</v>
      </c>
      <c r="F110" s="32">
        <f t="shared" si="73"/>
        <v>0</v>
      </c>
      <c r="G110" s="32">
        <f t="shared" si="74"/>
        <v>915.70000000000005</v>
      </c>
      <c r="H110" s="32">
        <f t="shared" si="75"/>
        <v>11260.5</v>
      </c>
      <c r="I110" s="32">
        <f t="shared" ref="I110:I153" si="102">I111</f>
        <v>0</v>
      </c>
      <c r="J110" s="32">
        <f t="shared" ref="J110:J153" si="103">J111</f>
        <v>0</v>
      </c>
      <c r="K110" s="32">
        <f t="shared" ref="K110:K153" si="104">K111</f>
        <v>0</v>
      </c>
      <c r="L110" s="32">
        <f t="shared" ref="L110:L173" si="105">F110+I110</f>
        <v>0</v>
      </c>
      <c r="M110" s="32">
        <f t="shared" ref="M110:M173" si="106">G110+J110</f>
        <v>915.70000000000005</v>
      </c>
      <c r="N110" s="32">
        <f t="shared" ref="N110:N173" si="107">H110+K110</f>
        <v>11260.5</v>
      </c>
      <c r="O110" s="32">
        <f t="shared" ref="O110:O157" si="108">O111</f>
        <v>0</v>
      </c>
      <c r="P110" s="32">
        <f t="shared" ref="P110:P157" si="109">P111</f>
        <v>0</v>
      </c>
      <c r="Q110" s="32">
        <f t="shared" ref="Q110:Q157" si="110">Q111</f>
        <v>0</v>
      </c>
      <c r="R110" s="32">
        <f t="shared" si="87"/>
        <v>0</v>
      </c>
      <c r="S110" s="32">
        <f t="shared" si="88"/>
        <v>915.70000000000005</v>
      </c>
      <c r="T110" s="32">
        <f t="shared" si="89"/>
        <v>11260.5</v>
      </c>
      <c r="U110" s="32">
        <f t="shared" si="97"/>
        <v>0</v>
      </c>
      <c r="V110" s="32">
        <f t="shared" si="90"/>
        <v>0</v>
      </c>
      <c r="W110" s="32">
        <f t="shared" si="91"/>
        <v>915.70000000000005</v>
      </c>
      <c r="X110" s="32">
        <f t="shared" si="92"/>
        <v>11260.5</v>
      </c>
      <c r="Y110" s="32">
        <f t="shared" si="98"/>
        <v>0</v>
      </c>
      <c r="Z110" s="32">
        <f t="shared" si="99"/>
        <v>0</v>
      </c>
      <c r="AA110" s="32">
        <f t="shared" si="100"/>
        <v>0</v>
      </c>
      <c r="AB110" s="32">
        <f t="shared" si="93"/>
        <v>0</v>
      </c>
      <c r="AC110" s="32">
        <f t="shared" si="94"/>
        <v>915.70000000000005</v>
      </c>
      <c r="AD110" s="32">
        <f t="shared" si="95"/>
        <v>11260.5</v>
      </c>
      <c r="AE110" s="32">
        <f t="shared" si="101"/>
        <v>0</v>
      </c>
      <c r="AF110" s="33"/>
      <c r="AG110" s="34"/>
      <c r="AH110" s="1" t="str">
        <f t="shared" si="96"/>
        <v/>
      </c>
    </row>
    <row r="111" ht="47.25">
      <c r="A111" s="14" t="s">
        <v>112</v>
      </c>
      <c r="B111" s="15" t="s">
        <v>29</v>
      </c>
      <c r="C111" s="14"/>
      <c r="D111" s="14"/>
      <c r="E111" s="31" t="s">
        <v>30</v>
      </c>
      <c r="F111" s="32">
        <f t="shared" si="73"/>
        <v>0</v>
      </c>
      <c r="G111" s="32">
        <f t="shared" si="74"/>
        <v>915.70000000000005</v>
      </c>
      <c r="H111" s="32">
        <f t="shared" si="75"/>
        <v>11260.5</v>
      </c>
      <c r="I111" s="32">
        <f t="shared" si="102"/>
        <v>0</v>
      </c>
      <c r="J111" s="32">
        <f t="shared" si="103"/>
        <v>0</v>
      </c>
      <c r="K111" s="32">
        <f t="shared" si="104"/>
        <v>0</v>
      </c>
      <c r="L111" s="32">
        <f t="shared" si="105"/>
        <v>0</v>
      </c>
      <c r="M111" s="32">
        <f t="shared" si="106"/>
        <v>915.70000000000005</v>
      </c>
      <c r="N111" s="32">
        <f t="shared" si="107"/>
        <v>11260.5</v>
      </c>
      <c r="O111" s="32">
        <f t="shared" si="108"/>
        <v>0</v>
      </c>
      <c r="P111" s="32">
        <f t="shared" si="109"/>
        <v>0</v>
      </c>
      <c r="Q111" s="32">
        <f t="shared" si="110"/>
        <v>0</v>
      </c>
      <c r="R111" s="32">
        <f t="shared" si="87"/>
        <v>0</v>
      </c>
      <c r="S111" s="32">
        <f t="shared" si="88"/>
        <v>915.70000000000005</v>
      </c>
      <c r="T111" s="32">
        <f t="shared" si="89"/>
        <v>11260.5</v>
      </c>
      <c r="U111" s="32">
        <f t="shared" si="97"/>
        <v>0</v>
      </c>
      <c r="V111" s="32">
        <f t="shared" si="90"/>
        <v>0</v>
      </c>
      <c r="W111" s="32">
        <f t="shared" si="91"/>
        <v>915.70000000000005</v>
      </c>
      <c r="X111" s="32">
        <f t="shared" si="92"/>
        <v>11260.5</v>
      </c>
      <c r="Y111" s="32">
        <f t="shared" si="98"/>
        <v>0</v>
      </c>
      <c r="Z111" s="32">
        <f t="shared" si="99"/>
        <v>0</v>
      </c>
      <c r="AA111" s="32">
        <f t="shared" si="100"/>
        <v>0</v>
      </c>
      <c r="AB111" s="32">
        <f t="shared" si="93"/>
        <v>0</v>
      </c>
      <c r="AC111" s="32">
        <f t="shared" si="94"/>
        <v>915.70000000000005</v>
      </c>
      <c r="AD111" s="32">
        <f t="shared" si="95"/>
        <v>11260.5</v>
      </c>
      <c r="AE111" s="32">
        <f t="shared" si="101"/>
        <v>0</v>
      </c>
      <c r="AF111" s="33"/>
      <c r="AG111" s="34"/>
      <c r="AH111" s="1" t="str">
        <f t="shared" si="96"/>
        <v/>
      </c>
    </row>
    <row r="112" ht="63">
      <c r="A112" s="14" t="s">
        <v>112</v>
      </c>
      <c r="B112" s="15" t="s">
        <v>29</v>
      </c>
      <c r="C112" s="14" t="s">
        <v>51</v>
      </c>
      <c r="D112" s="14" t="s">
        <v>100</v>
      </c>
      <c r="E112" s="31" t="s">
        <v>101</v>
      </c>
      <c r="F112" s="32"/>
      <c r="G112" s="32">
        <v>915.70000000000005</v>
      </c>
      <c r="H112" s="32">
        <v>11260.5</v>
      </c>
      <c r="I112" s="32"/>
      <c r="J112" s="32"/>
      <c r="K112" s="32"/>
      <c r="L112" s="32">
        <f t="shared" si="105"/>
        <v>0</v>
      </c>
      <c r="M112" s="32">
        <f t="shared" si="106"/>
        <v>915.70000000000005</v>
      </c>
      <c r="N112" s="32">
        <f t="shared" si="107"/>
        <v>11260.5</v>
      </c>
      <c r="O112" s="32"/>
      <c r="P112" s="32"/>
      <c r="Q112" s="32"/>
      <c r="R112" s="32">
        <f t="shared" si="87"/>
        <v>0</v>
      </c>
      <c r="S112" s="32">
        <f t="shared" si="88"/>
        <v>915.70000000000005</v>
      </c>
      <c r="T112" s="32">
        <f t="shared" si="89"/>
        <v>11260.5</v>
      </c>
      <c r="U112" s="32"/>
      <c r="V112" s="32">
        <f t="shared" si="90"/>
        <v>0</v>
      </c>
      <c r="W112" s="32">
        <f t="shared" si="91"/>
        <v>915.70000000000005</v>
      </c>
      <c r="X112" s="32">
        <f t="shared" si="92"/>
        <v>11260.5</v>
      </c>
      <c r="Y112" s="32"/>
      <c r="Z112" s="32"/>
      <c r="AA112" s="32"/>
      <c r="AB112" s="32">
        <f t="shared" si="93"/>
        <v>0</v>
      </c>
      <c r="AC112" s="32">
        <f t="shared" si="94"/>
        <v>915.70000000000005</v>
      </c>
      <c r="AD112" s="32">
        <f t="shared" si="95"/>
        <v>11260.5</v>
      </c>
      <c r="AE112" s="32"/>
      <c r="AF112" s="33"/>
      <c r="AG112" s="34"/>
      <c r="AH112" s="1" t="str">
        <f t="shared" si="96"/>
        <v>0310</v>
      </c>
    </row>
    <row r="113" ht="47.25">
      <c r="A113" s="14" t="s">
        <v>114</v>
      </c>
      <c r="B113" s="15"/>
      <c r="C113" s="14"/>
      <c r="D113" s="14"/>
      <c r="E113" s="31" t="s">
        <v>115</v>
      </c>
      <c r="F113" s="32">
        <f t="shared" ref="F113:F141" si="111">F114</f>
        <v>842.20000000000005</v>
      </c>
      <c r="G113" s="32">
        <f t="shared" ref="G113:G141" si="112">G114</f>
        <v>10486.700000000001</v>
      </c>
      <c r="H113" s="32">
        <f t="shared" ref="H113:H141" si="113">H114</f>
        <v>0</v>
      </c>
      <c r="I113" s="32">
        <f t="shared" si="102"/>
        <v>44.649999999999999</v>
      </c>
      <c r="J113" s="32">
        <f t="shared" si="103"/>
        <v>461.39999999999998</v>
      </c>
      <c r="K113" s="32">
        <f t="shared" si="104"/>
        <v>0</v>
      </c>
      <c r="L113" s="32">
        <f t="shared" si="105"/>
        <v>886.85000000000002</v>
      </c>
      <c r="M113" s="32">
        <f t="shared" si="106"/>
        <v>10948.1</v>
      </c>
      <c r="N113" s="32">
        <f t="shared" si="107"/>
        <v>0</v>
      </c>
      <c r="O113" s="32">
        <f t="shared" si="108"/>
        <v>0</v>
      </c>
      <c r="P113" s="32">
        <f t="shared" si="109"/>
        <v>0</v>
      </c>
      <c r="Q113" s="32">
        <f t="shared" si="110"/>
        <v>0</v>
      </c>
      <c r="R113" s="32">
        <f t="shared" si="87"/>
        <v>886.85000000000002</v>
      </c>
      <c r="S113" s="32">
        <f t="shared" si="88"/>
        <v>10948.1</v>
      </c>
      <c r="T113" s="32">
        <f t="shared" si="89"/>
        <v>0</v>
      </c>
      <c r="U113" s="32">
        <f t="shared" si="97"/>
        <v>0</v>
      </c>
      <c r="V113" s="32">
        <f t="shared" si="90"/>
        <v>886.85000000000002</v>
      </c>
      <c r="W113" s="32">
        <f t="shared" si="91"/>
        <v>10948.1</v>
      </c>
      <c r="X113" s="32">
        <f t="shared" si="92"/>
        <v>0</v>
      </c>
      <c r="Y113" s="32">
        <f t="shared" si="98"/>
        <v>0</v>
      </c>
      <c r="Z113" s="32">
        <f t="shared" si="99"/>
        <v>0</v>
      </c>
      <c r="AA113" s="32">
        <f t="shared" si="100"/>
        <v>0</v>
      </c>
      <c r="AB113" s="32">
        <f t="shared" si="93"/>
        <v>886.85000000000002</v>
      </c>
      <c r="AC113" s="32">
        <f t="shared" si="94"/>
        <v>10948.1</v>
      </c>
      <c r="AD113" s="32">
        <f t="shared" si="95"/>
        <v>0</v>
      </c>
      <c r="AE113" s="32">
        <f t="shared" si="101"/>
        <v>0</v>
      </c>
      <c r="AF113" s="33"/>
      <c r="AG113" s="34"/>
      <c r="AH113" s="1" t="str">
        <f t="shared" si="96"/>
        <v/>
      </c>
    </row>
    <row r="114" ht="47.25">
      <c r="A114" s="14" t="s">
        <v>114</v>
      </c>
      <c r="B114" s="15" t="s">
        <v>29</v>
      </c>
      <c r="C114" s="14"/>
      <c r="D114" s="14"/>
      <c r="E114" s="31" t="s">
        <v>30</v>
      </c>
      <c r="F114" s="32">
        <f t="shared" si="111"/>
        <v>842.20000000000005</v>
      </c>
      <c r="G114" s="32">
        <f t="shared" si="112"/>
        <v>10486.700000000001</v>
      </c>
      <c r="H114" s="32">
        <f t="shared" si="113"/>
        <v>0</v>
      </c>
      <c r="I114" s="32">
        <f t="shared" si="102"/>
        <v>44.649999999999999</v>
      </c>
      <c r="J114" s="32">
        <f t="shared" si="103"/>
        <v>461.39999999999998</v>
      </c>
      <c r="K114" s="32">
        <f t="shared" si="104"/>
        <v>0</v>
      </c>
      <c r="L114" s="32">
        <f t="shared" si="105"/>
        <v>886.85000000000002</v>
      </c>
      <c r="M114" s="32">
        <f t="shared" si="106"/>
        <v>10948.1</v>
      </c>
      <c r="N114" s="32">
        <f t="shared" si="107"/>
        <v>0</v>
      </c>
      <c r="O114" s="32">
        <f t="shared" si="108"/>
        <v>0</v>
      </c>
      <c r="P114" s="32">
        <f t="shared" si="109"/>
        <v>0</v>
      </c>
      <c r="Q114" s="32">
        <f t="shared" si="110"/>
        <v>0</v>
      </c>
      <c r="R114" s="32">
        <f t="shared" si="87"/>
        <v>886.85000000000002</v>
      </c>
      <c r="S114" s="32">
        <f t="shared" si="88"/>
        <v>10948.1</v>
      </c>
      <c r="T114" s="32">
        <f t="shared" si="89"/>
        <v>0</v>
      </c>
      <c r="U114" s="32">
        <f t="shared" si="97"/>
        <v>0</v>
      </c>
      <c r="V114" s="32">
        <f t="shared" si="90"/>
        <v>886.85000000000002</v>
      </c>
      <c r="W114" s="32">
        <f t="shared" si="91"/>
        <v>10948.1</v>
      </c>
      <c r="X114" s="32">
        <f t="shared" si="92"/>
        <v>0</v>
      </c>
      <c r="Y114" s="32">
        <f t="shared" si="98"/>
        <v>0</v>
      </c>
      <c r="Z114" s="32">
        <f t="shared" si="99"/>
        <v>0</v>
      </c>
      <c r="AA114" s="32">
        <f t="shared" si="100"/>
        <v>0</v>
      </c>
      <c r="AB114" s="32">
        <f t="shared" si="93"/>
        <v>886.85000000000002</v>
      </c>
      <c r="AC114" s="32">
        <f t="shared" si="94"/>
        <v>10948.1</v>
      </c>
      <c r="AD114" s="32">
        <f t="shared" si="95"/>
        <v>0</v>
      </c>
      <c r="AE114" s="32">
        <f t="shared" si="101"/>
        <v>0</v>
      </c>
      <c r="AF114" s="33"/>
      <c r="AG114" s="34"/>
      <c r="AH114" s="1" t="str">
        <f t="shared" si="96"/>
        <v/>
      </c>
    </row>
    <row r="115" ht="63">
      <c r="A115" s="14" t="s">
        <v>114</v>
      </c>
      <c r="B115" s="15" t="s">
        <v>29</v>
      </c>
      <c r="C115" s="14" t="s">
        <v>51</v>
      </c>
      <c r="D115" s="14" t="s">
        <v>100</v>
      </c>
      <c r="E115" s="31" t="s">
        <v>101</v>
      </c>
      <c r="F115" s="32">
        <v>842.20000000000005</v>
      </c>
      <c r="G115" s="32">
        <v>10486.700000000001</v>
      </c>
      <c r="H115" s="32"/>
      <c r="I115" s="36">
        <v>44.649999999999999</v>
      </c>
      <c r="J115" s="36">
        <v>461.39999999999998</v>
      </c>
      <c r="K115" s="32"/>
      <c r="L115" s="32">
        <f t="shared" si="105"/>
        <v>886.85000000000002</v>
      </c>
      <c r="M115" s="32">
        <f t="shared" si="106"/>
        <v>10948.1</v>
      </c>
      <c r="N115" s="32">
        <f t="shared" si="107"/>
        <v>0</v>
      </c>
      <c r="O115" s="32"/>
      <c r="P115" s="32"/>
      <c r="Q115" s="32"/>
      <c r="R115" s="32">
        <f t="shared" si="87"/>
        <v>886.85000000000002</v>
      </c>
      <c r="S115" s="32">
        <f t="shared" si="88"/>
        <v>10948.1</v>
      </c>
      <c r="T115" s="32">
        <f t="shared" si="89"/>
        <v>0</v>
      </c>
      <c r="U115" s="32"/>
      <c r="V115" s="32">
        <f t="shared" si="90"/>
        <v>886.85000000000002</v>
      </c>
      <c r="W115" s="32">
        <f t="shared" si="91"/>
        <v>10948.1</v>
      </c>
      <c r="X115" s="32">
        <f t="shared" si="92"/>
        <v>0</v>
      </c>
      <c r="Y115" s="32"/>
      <c r="Z115" s="32"/>
      <c r="AA115" s="32"/>
      <c r="AB115" s="32">
        <f t="shared" si="93"/>
        <v>886.85000000000002</v>
      </c>
      <c r="AC115" s="32">
        <f t="shared" si="94"/>
        <v>10948.1</v>
      </c>
      <c r="AD115" s="32">
        <f t="shared" si="95"/>
        <v>0</v>
      </c>
      <c r="AE115" s="32"/>
      <c r="AF115" s="33"/>
      <c r="AG115" s="34">
        <v>35</v>
      </c>
      <c r="AH115" s="1" t="str">
        <f t="shared" si="96"/>
        <v>0310</v>
      </c>
    </row>
    <row r="116" ht="31.5">
      <c r="A116" s="14" t="s">
        <v>116</v>
      </c>
      <c r="B116" s="15"/>
      <c r="C116" s="14"/>
      <c r="D116" s="14"/>
      <c r="E116" s="31" t="s">
        <v>117</v>
      </c>
      <c r="F116" s="32">
        <f t="shared" si="111"/>
        <v>308.60000000000002</v>
      </c>
      <c r="G116" s="32">
        <f t="shared" si="112"/>
        <v>9745.1000000000004</v>
      </c>
      <c r="H116" s="32">
        <f t="shared" si="113"/>
        <v>0</v>
      </c>
      <c r="I116" s="32">
        <f t="shared" si="102"/>
        <v>140.483</v>
      </c>
      <c r="J116" s="32">
        <f t="shared" si="103"/>
        <v>510</v>
      </c>
      <c r="K116" s="32">
        <f t="shared" si="104"/>
        <v>0</v>
      </c>
      <c r="L116" s="32">
        <f t="shared" si="105"/>
        <v>449.08300000000003</v>
      </c>
      <c r="M116" s="32">
        <f t="shared" si="106"/>
        <v>10255.1</v>
      </c>
      <c r="N116" s="32">
        <f t="shared" si="107"/>
        <v>0</v>
      </c>
      <c r="O116" s="32">
        <f t="shared" si="108"/>
        <v>0</v>
      </c>
      <c r="P116" s="32">
        <f t="shared" si="109"/>
        <v>0</v>
      </c>
      <c r="Q116" s="32">
        <f t="shared" si="110"/>
        <v>0</v>
      </c>
      <c r="R116" s="32">
        <f t="shared" si="87"/>
        <v>449.08300000000003</v>
      </c>
      <c r="S116" s="32">
        <f t="shared" si="88"/>
        <v>10255.1</v>
      </c>
      <c r="T116" s="32">
        <f t="shared" si="89"/>
        <v>0</v>
      </c>
      <c r="U116" s="32">
        <f t="shared" si="97"/>
        <v>0</v>
      </c>
      <c r="V116" s="32">
        <f t="shared" si="90"/>
        <v>449.08300000000003</v>
      </c>
      <c r="W116" s="32">
        <f t="shared" si="91"/>
        <v>10255.1</v>
      </c>
      <c r="X116" s="32">
        <f t="shared" si="92"/>
        <v>0</v>
      </c>
      <c r="Y116" s="32">
        <f t="shared" si="98"/>
        <v>0</v>
      </c>
      <c r="Z116" s="32">
        <f t="shared" si="99"/>
        <v>0</v>
      </c>
      <c r="AA116" s="32">
        <f t="shared" si="100"/>
        <v>0</v>
      </c>
      <c r="AB116" s="32">
        <f t="shared" si="93"/>
        <v>449.08300000000003</v>
      </c>
      <c r="AC116" s="32">
        <f t="shared" si="94"/>
        <v>10255.1</v>
      </c>
      <c r="AD116" s="32">
        <f t="shared" si="95"/>
        <v>0</v>
      </c>
      <c r="AE116" s="32">
        <f t="shared" si="101"/>
        <v>0</v>
      </c>
      <c r="AF116" s="33"/>
      <c r="AG116" s="34"/>
      <c r="AH116" s="1" t="str">
        <f t="shared" si="96"/>
        <v/>
      </c>
    </row>
    <row r="117" ht="47.25">
      <c r="A117" s="14" t="s">
        <v>116</v>
      </c>
      <c r="B117" s="15" t="s">
        <v>29</v>
      </c>
      <c r="C117" s="14"/>
      <c r="D117" s="14"/>
      <c r="E117" s="31" t="s">
        <v>30</v>
      </c>
      <c r="F117" s="32">
        <f t="shared" si="111"/>
        <v>308.60000000000002</v>
      </c>
      <c r="G117" s="32">
        <f t="shared" si="112"/>
        <v>9745.1000000000004</v>
      </c>
      <c r="H117" s="32">
        <f t="shared" si="113"/>
        <v>0</v>
      </c>
      <c r="I117" s="32">
        <f t="shared" si="102"/>
        <v>140.483</v>
      </c>
      <c r="J117" s="32">
        <f t="shared" si="103"/>
        <v>510</v>
      </c>
      <c r="K117" s="32">
        <f t="shared" si="104"/>
        <v>0</v>
      </c>
      <c r="L117" s="32">
        <f t="shared" si="105"/>
        <v>449.08300000000003</v>
      </c>
      <c r="M117" s="32">
        <f t="shared" si="106"/>
        <v>10255.1</v>
      </c>
      <c r="N117" s="32">
        <f t="shared" si="107"/>
        <v>0</v>
      </c>
      <c r="O117" s="32">
        <f t="shared" si="108"/>
        <v>0</v>
      </c>
      <c r="P117" s="32">
        <f t="shared" si="109"/>
        <v>0</v>
      </c>
      <c r="Q117" s="32">
        <f t="shared" si="110"/>
        <v>0</v>
      </c>
      <c r="R117" s="32">
        <f t="shared" si="87"/>
        <v>449.08300000000003</v>
      </c>
      <c r="S117" s="32">
        <f t="shared" si="88"/>
        <v>10255.1</v>
      </c>
      <c r="T117" s="32">
        <f t="shared" si="89"/>
        <v>0</v>
      </c>
      <c r="U117" s="32">
        <f t="shared" si="97"/>
        <v>0</v>
      </c>
      <c r="V117" s="32">
        <f t="shared" si="90"/>
        <v>449.08300000000003</v>
      </c>
      <c r="W117" s="32">
        <f t="shared" si="91"/>
        <v>10255.1</v>
      </c>
      <c r="X117" s="32">
        <f t="shared" si="92"/>
        <v>0</v>
      </c>
      <c r="Y117" s="32">
        <f t="shared" si="98"/>
        <v>0</v>
      </c>
      <c r="Z117" s="32">
        <f t="shared" si="99"/>
        <v>0</v>
      </c>
      <c r="AA117" s="32">
        <f t="shared" si="100"/>
        <v>0</v>
      </c>
      <c r="AB117" s="32">
        <f t="shared" si="93"/>
        <v>449.08300000000003</v>
      </c>
      <c r="AC117" s="32">
        <f t="shared" si="94"/>
        <v>10255.1</v>
      </c>
      <c r="AD117" s="32">
        <f t="shared" si="95"/>
        <v>0</v>
      </c>
      <c r="AE117" s="32">
        <f t="shared" si="101"/>
        <v>0</v>
      </c>
      <c r="AF117" s="33"/>
      <c r="AG117" s="34"/>
      <c r="AH117" s="1" t="str">
        <f t="shared" si="96"/>
        <v/>
      </c>
    </row>
    <row r="118" ht="63">
      <c r="A118" s="14" t="s">
        <v>116</v>
      </c>
      <c r="B118" s="15" t="s">
        <v>29</v>
      </c>
      <c r="C118" s="14" t="s">
        <v>51</v>
      </c>
      <c r="D118" s="14" t="s">
        <v>100</v>
      </c>
      <c r="E118" s="31" t="s">
        <v>101</v>
      </c>
      <c r="F118" s="32">
        <v>308.60000000000002</v>
      </c>
      <c r="G118" s="32">
        <v>9745.1000000000004</v>
      </c>
      <c r="H118" s="32"/>
      <c r="I118" s="36">
        <v>140.483</v>
      </c>
      <c r="J118" s="36">
        <v>510</v>
      </c>
      <c r="K118" s="32"/>
      <c r="L118" s="32">
        <f t="shared" si="105"/>
        <v>449.08300000000003</v>
      </c>
      <c r="M118" s="32">
        <f t="shared" si="106"/>
        <v>10255.1</v>
      </c>
      <c r="N118" s="32">
        <f t="shared" si="107"/>
        <v>0</v>
      </c>
      <c r="O118" s="32"/>
      <c r="P118" s="32"/>
      <c r="Q118" s="32"/>
      <c r="R118" s="32">
        <f t="shared" si="87"/>
        <v>449.08300000000003</v>
      </c>
      <c r="S118" s="32">
        <f t="shared" si="88"/>
        <v>10255.1</v>
      </c>
      <c r="T118" s="32">
        <f t="shared" si="89"/>
        <v>0</v>
      </c>
      <c r="U118" s="32"/>
      <c r="V118" s="32">
        <f t="shared" si="90"/>
        <v>449.08300000000003</v>
      </c>
      <c r="W118" s="32">
        <f t="shared" si="91"/>
        <v>10255.1</v>
      </c>
      <c r="X118" s="32">
        <f t="shared" si="92"/>
        <v>0</v>
      </c>
      <c r="Y118" s="32"/>
      <c r="Z118" s="32"/>
      <c r="AA118" s="32"/>
      <c r="AB118" s="32">
        <f t="shared" si="93"/>
        <v>449.08300000000003</v>
      </c>
      <c r="AC118" s="32">
        <f t="shared" si="94"/>
        <v>10255.1</v>
      </c>
      <c r="AD118" s="32">
        <f t="shared" si="95"/>
        <v>0</v>
      </c>
      <c r="AE118" s="32"/>
      <c r="AF118" s="33"/>
      <c r="AG118" s="34">
        <v>36</v>
      </c>
      <c r="AH118" s="1" t="str">
        <f t="shared" si="96"/>
        <v>0310</v>
      </c>
    </row>
    <row r="119" ht="47.25">
      <c r="A119" s="14" t="s">
        <v>118</v>
      </c>
      <c r="B119" s="15"/>
      <c r="C119" s="14"/>
      <c r="D119" s="14"/>
      <c r="E119" s="31" t="s">
        <v>119</v>
      </c>
      <c r="F119" s="32">
        <f t="shared" si="111"/>
        <v>0</v>
      </c>
      <c r="G119" s="32">
        <f t="shared" si="112"/>
        <v>11328.9</v>
      </c>
      <c r="H119" s="32">
        <f t="shared" si="113"/>
        <v>0</v>
      </c>
      <c r="I119" s="32">
        <f t="shared" si="102"/>
        <v>0</v>
      </c>
      <c r="J119" s="32">
        <f t="shared" si="103"/>
        <v>-2273.4000000000001</v>
      </c>
      <c r="K119" s="32">
        <f t="shared" si="104"/>
        <v>0</v>
      </c>
      <c r="L119" s="32">
        <f t="shared" si="105"/>
        <v>0</v>
      </c>
      <c r="M119" s="32">
        <f t="shared" si="106"/>
        <v>9055.5</v>
      </c>
      <c r="N119" s="32">
        <f t="shared" si="107"/>
        <v>0</v>
      </c>
      <c r="O119" s="32">
        <f t="shared" si="108"/>
        <v>0</v>
      </c>
      <c r="P119" s="32">
        <f t="shared" si="109"/>
        <v>0</v>
      </c>
      <c r="Q119" s="32">
        <f t="shared" si="110"/>
        <v>0</v>
      </c>
      <c r="R119" s="32">
        <f t="shared" si="87"/>
        <v>0</v>
      </c>
      <c r="S119" s="32">
        <f t="shared" si="88"/>
        <v>9055.5</v>
      </c>
      <c r="T119" s="32">
        <f t="shared" si="89"/>
        <v>0</v>
      </c>
      <c r="U119" s="32">
        <f t="shared" si="97"/>
        <v>0</v>
      </c>
      <c r="V119" s="32">
        <f t="shared" si="90"/>
        <v>0</v>
      </c>
      <c r="W119" s="32">
        <f t="shared" si="91"/>
        <v>9055.5</v>
      </c>
      <c r="X119" s="32">
        <f t="shared" si="92"/>
        <v>0</v>
      </c>
      <c r="Y119" s="32">
        <f t="shared" si="98"/>
        <v>0</v>
      </c>
      <c r="Z119" s="32">
        <f t="shared" si="99"/>
        <v>0</v>
      </c>
      <c r="AA119" s="32">
        <f t="shared" si="100"/>
        <v>0</v>
      </c>
      <c r="AB119" s="32">
        <f t="shared" si="93"/>
        <v>0</v>
      </c>
      <c r="AC119" s="32">
        <f t="shared" si="94"/>
        <v>9055.5</v>
      </c>
      <c r="AD119" s="32">
        <f t="shared" si="95"/>
        <v>0</v>
      </c>
      <c r="AE119" s="32">
        <f t="shared" si="101"/>
        <v>0</v>
      </c>
      <c r="AF119" s="33"/>
      <c r="AG119" s="34"/>
      <c r="AH119" s="1" t="str">
        <f t="shared" si="96"/>
        <v/>
      </c>
    </row>
    <row r="120" ht="47.25">
      <c r="A120" s="14" t="s">
        <v>118</v>
      </c>
      <c r="B120" s="15" t="s">
        <v>29</v>
      </c>
      <c r="C120" s="14"/>
      <c r="D120" s="14"/>
      <c r="E120" s="31" t="s">
        <v>30</v>
      </c>
      <c r="F120" s="32">
        <f t="shared" si="111"/>
        <v>0</v>
      </c>
      <c r="G120" s="32">
        <f t="shared" si="112"/>
        <v>11328.9</v>
      </c>
      <c r="H120" s="32">
        <f t="shared" si="113"/>
        <v>0</v>
      </c>
      <c r="I120" s="32">
        <f t="shared" si="102"/>
        <v>0</v>
      </c>
      <c r="J120" s="32">
        <f t="shared" si="103"/>
        <v>-2273.4000000000001</v>
      </c>
      <c r="K120" s="32">
        <f t="shared" si="104"/>
        <v>0</v>
      </c>
      <c r="L120" s="32">
        <f t="shared" si="105"/>
        <v>0</v>
      </c>
      <c r="M120" s="32">
        <f t="shared" si="106"/>
        <v>9055.5</v>
      </c>
      <c r="N120" s="32">
        <f t="shared" si="107"/>
        <v>0</v>
      </c>
      <c r="O120" s="32">
        <f t="shared" si="108"/>
        <v>0</v>
      </c>
      <c r="P120" s="32">
        <f t="shared" si="109"/>
        <v>0</v>
      </c>
      <c r="Q120" s="32">
        <f t="shared" si="110"/>
        <v>0</v>
      </c>
      <c r="R120" s="32">
        <f t="shared" si="87"/>
        <v>0</v>
      </c>
      <c r="S120" s="32">
        <f t="shared" si="88"/>
        <v>9055.5</v>
      </c>
      <c r="T120" s="32">
        <f t="shared" si="89"/>
        <v>0</v>
      </c>
      <c r="U120" s="32">
        <f t="shared" si="97"/>
        <v>0</v>
      </c>
      <c r="V120" s="32">
        <f t="shared" si="90"/>
        <v>0</v>
      </c>
      <c r="W120" s="32">
        <f t="shared" si="91"/>
        <v>9055.5</v>
      </c>
      <c r="X120" s="32">
        <f t="shared" si="92"/>
        <v>0</v>
      </c>
      <c r="Y120" s="32">
        <f t="shared" si="98"/>
        <v>0</v>
      </c>
      <c r="Z120" s="32">
        <f t="shared" si="99"/>
        <v>0</v>
      </c>
      <c r="AA120" s="32">
        <f t="shared" si="100"/>
        <v>0</v>
      </c>
      <c r="AB120" s="32">
        <f t="shared" si="93"/>
        <v>0</v>
      </c>
      <c r="AC120" s="32">
        <f t="shared" si="94"/>
        <v>9055.5</v>
      </c>
      <c r="AD120" s="32">
        <f t="shared" si="95"/>
        <v>0</v>
      </c>
      <c r="AE120" s="32">
        <f t="shared" si="101"/>
        <v>0</v>
      </c>
      <c r="AF120" s="33"/>
      <c r="AG120" s="34"/>
      <c r="AH120" s="1" t="str">
        <f t="shared" si="96"/>
        <v/>
      </c>
    </row>
    <row r="121" ht="63">
      <c r="A121" s="14" t="s">
        <v>118</v>
      </c>
      <c r="B121" s="15" t="s">
        <v>29</v>
      </c>
      <c r="C121" s="14" t="s">
        <v>51</v>
      </c>
      <c r="D121" s="14" t="s">
        <v>100</v>
      </c>
      <c r="E121" s="31" t="s">
        <v>101</v>
      </c>
      <c r="F121" s="32"/>
      <c r="G121" s="32">
        <v>11328.9</v>
      </c>
      <c r="H121" s="32"/>
      <c r="I121" s="32"/>
      <c r="J121" s="36">
        <v>-2273.4000000000001</v>
      </c>
      <c r="K121" s="32"/>
      <c r="L121" s="32">
        <f t="shared" si="105"/>
        <v>0</v>
      </c>
      <c r="M121" s="32">
        <f t="shared" si="106"/>
        <v>9055.5</v>
      </c>
      <c r="N121" s="32">
        <f t="shared" si="107"/>
        <v>0</v>
      </c>
      <c r="O121" s="32"/>
      <c r="P121" s="32"/>
      <c r="Q121" s="32"/>
      <c r="R121" s="32">
        <f t="shared" si="87"/>
        <v>0</v>
      </c>
      <c r="S121" s="32">
        <f t="shared" si="88"/>
        <v>9055.5</v>
      </c>
      <c r="T121" s="32">
        <f t="shared" si="89"/>
        <v>0</v>
      </c>
      <c r="U121" s="32"/>
      <c r="V121" s="32">
        <f t="shared" si="90"/>
        <v>0</v>
      </c>
      <c r="W121" s="32">
        <f t="shared" si="91"/>
        <v>9055.5</v>
      </c>
      <c r="X121" s="32">
        <f t="shared" si="92"/>
        <v>0</v>
      </c>
      <c r="Y121" s="32"/>
      <c r="Z121" s="32"/>
      <c r="AA121" s="32"/>
      <c r="AB121" s="32">
        <f t="shared" si="93"/>
        <v>0</v>
      </c>
      <c r="AC121" s="32">
        <f t="shared" si="94"/>
        <v>9055.5</v>
      </c>
      <c r="AD121" s="32">
        <f t="shared" si="95"/>
        <v>0</v>
      </c>
      <c r="AE121" s="32"/>
      <c r="AF121" s="33"/>
      <c r="AG121" s="34">
        <v>33</v>
      </c>
      <c r="AH121" s="1" t="str">
        <f t="shared" si="96"/>
        <v>0310</v>
      </c>
    </row>
    <row r="122" ht="47.25">
      <c r="A122" s="14" t="s">
        <v>120</v>
      </c>
      <c r="B122" s="15"/>
      <c r="C122" s="14"/>
      <c r="D122" s="14"/>
      <c r="E122" s="31" t="s">
        <v>121</v>
      </c>
      <c r="F122" s="32">
        <f t="shared" si="111"/>
        <v>0</v>
      </c>
      <c r="G122" s="32">
        <f t="shared" si="112"/>
        <v>0</v>
      </c>
      <c r="H122" s="32">
        <f t="shared" si="113"/>
        <v>952.29999999999995</v>
      </c>
      <c r="I122" s="32">
        <f t="shared" si="102"/>
        <v>0</v>
      </c>
      <c r="J122" s="32">
        <f t="shared" si="103"/>
        <v>0</v>
      </c>
      <c r="K122" s="32">
        <f t="shared" si="104"/>
        <v>0</v>
      </c>
      <c r="L122" s="32">
        <f t="shared" si="105"/>
        <v>0</v>
      </c>
      <c r="M122" s="32">
        <f t="shared" si="106"/>
        <v>0</v>
      </c>
      <c r="N122" s="32">
        <f t="shared" si="107"/>
        <v>952.29999999999995</v>
      </c>
      <c r="O122" s="32">
        <f t="shared" si="108"/>
        <v>0</v>
      </c>
      <c r="P122" s="32">
        <f t="shared" si="109"/>
        <v>0</v>
      </c>
      <c r="Q122" s="32">
        <f t="shared" si="110"/>
        <v>0</v>
      </c>
      <c r="R122" s="32">
        <f t="shared" si="87"/>
        <v>0</v>
      </c>
      <c r="S122" s="32">
        <f t="shared" si="88"/>
        <v>0</v>
      </c>
      <c r="T122" s="32">
        <f t="shared" si="89"/>
        <v>952.29999999999995</v>
      </c>
      <c r="U122" s="32">
        <f t="shared" si="97"/>
        <v>0</v>
      </c>
      <c r="V122" s="32">
        <f t="shared" si="90"/>
        <v>0</v>
      </c>
      <c r="W122" s="32">
        <f t="shared" si="91"/>
        <v>0</v>
      </c>
      <c r="X122" s="32">
        <f t="shared" si="92"/>
        <v>952.29999999999995</v>
      </c>
      <c r="Y122" s="32">
        <f t="shared" si="98"/>
        <v>0</v>
      </c>
      <c r="Z122" s="32">
        <f t="shared" si="99"/>
        <v>0</v>
      </c>
      <c r="AA122" s="32">
        <f t="shared" si="100"/>
        <v>0</v>
      </c>
      <c r="AB122" s="32">
        <f t="shared" si="93"/>
        <v>0</v>
      </c>
      <c r="AC122" s="32">
        <f t="shared" si="94"/>
        <v>0</v>
      </c>
      <c r="AD122" s="32">
        <f t="shared" si="95"/>
        <v>952.29999999999995</v>
      </c>
      <c r="AE122" s="32">
        <f t="shared" si="101"/>
        <v>0</v>
      </c>
      <c r="AF122" s="33"/>
      <c r="AG122" s="34"/>
      <c r="AH122" s="1" t="str">
        <f t="shared" si="96"/>
        <v/>
      </c>
    </row>
    <row r="123" ht="47.25">
      <c r="A123" s="14" t="s">
        <v>120</v>
      </c>
      <c r="B123" s="15" t="s">
        <v>29</v>
      </c>
      <c r="C123" s="14"/>
      <c r="D123" s="14"/>
      <c r="E123" s="31" t="s">
        <v>30</v>
      </c>
      <c r="F123" s="32">
        <f t="shared" si="111"/>
        <v>0</v>
      </c>
      <c r="G123" s="32">
        <f t="shared" si="112"/>
        <v>0</v>
      </c>
      <c r="H123" s="32">
        <f t="shared" si="113"/>
        <v>952.29999999999995</v>
      </c>
      <c r="I123" s="32">
        <f t="shared" si="102"/>
        <v>0</v>
      </c>
      <c r="J123" s="32">
        <f t="shared" si="103"/>
        <v>0</v>
      </c>
      <c r="K123" s="32">
        <f t="shared" si="104"/>
        <v>0</v>
      </c>
      <c r="L123" s="32">
        <f t="shared" si="105"/>
        <v>0</v>
      </c>
      <c r="M123" s="32">
        <f t="shared" si="106"/>
        <v>0</v>
      </c>
      <c r="N123" s="32">
        <f t="shared" si="107"/>
        <v>952.29999999999995</v>
      </c>
      <c r="O123" s="32">
        <f t="shared" si="108"/>
        <v>0</v>
      </c>
      <c r="P123" s="32">
        <f t="shared" si="109"/>
        <v>0</v>
      </c>
      <c r="Q123" s="32">
        <f t="shared" si="110"/>
        <v>0</v>
      </c>
      <c r="R123" s="32">
        <f t="shared" si="87"/>
        <v>0</v>
      </c>
      <c r="S123" s="32">
        <f t="shared" si="88"/>
        <v>0</v>
      </c>
      <c r="T123" s="32">
        <f t="shared" si="89"/>
        <v>952.29999999999995</v>
      </c>
      <c r="U123" s="32">
        <f t="shared" si="97"/>
        <v>0</v>
      </c>
      <c r="V123" s="32">
        <f t="shared" si="90"/>
        <v>0</v>
      </c>
      <c r="W123" s="32">
        <f t="shared" si="91"/>
        <v>0</v>
      </c>
      <c r="X123" s="32">
        <f t="shared" si="92"/>
        <v>952.29999999999995</v>
      </c>
      <c r="Y123" s="32">
        <f t="shared" si="98"/>
        <v>0</v>
      </c>
      <c r="Z123" s="32">
        <f t="shared" si="99"/>
        <v>0</v>
      </c>
      <c r="AA123" s="32">
        <f t="shared" si="100"/>
        <v>0</v>
      </c>
      <c r="AB123" s="32">
        <f t="shared" si="93"/>
        <v>0</v>
      </c>
      <c r="AC123" s="32">
        <f t="shared" si="94"/>
        <v>0</v>
      </c>
      <c r="AD123" s="32">
        <f t="shared" si="95"/>
        <v>952.29999999999995</v>
      </c>
      <c r="AE123" s="32">
        <f t="shared" si="101"/>
        <v>0</v>
      </c>
      <c r="AF123" s="33"/>
      <c r="AG123" s="34"/>
      <c r="AH123" s="1" t="str">
        <f t="shared" si="96"/>
        <v/>
      </c>
    </row>
    <row r="124" ht="63">
      <c r="A124" s="14" t="s">
        <v>120</v>
      </c>
      <c r="B124" s="15" t="s">
        <v>29</v>
      </c>
      <c r="C124" s="14" t="s">
        <v>51</v>
      </c>
      <c r="D124" s="14" t="s">
        <v>100</v>
      </c>
      <c r="E124" s="31" t="s">
        <v>101</v>
      </c>
      <c r="F124" s="32"/>
      <c r="G124" s="32"/>
      <c r="H124" s="32">
        <v>952.29999999999995</v>
      </c>
      <c r="I124" s="32"/>
      <c r="J124" s="32"/>
      <c r="K124" s="32"/>
      <c r="L124" s="32">
        <f t="shared" si="105"/>
        <v>0</v>
      </c>
      <c r="M124" s="32">
        <f t="shared" si="106"/>
        <v>0</v>
      </c>
      <c r="N124" s="32">
        <f t="shared" si="107"/>
        <v>952.29999999999995</v>
      </c>
      <c r="O124" s="32"/>
      <c r="P124" s="32"/>
      <c r="Q124" s="32"/>
      <c r="R124" s="32">
        <f t="shared" si="87"/>
        <v>0</v>
      </c>
      <c r="S124" s="32">
        <f t="shared" si="88"/>
        <v>0</v>
      </c>
      <c r="T124" s="32">
        <f t="shared" si="89"/>
        <v>952.29999999999995</v>
      </c>
      <c r="U124" s="32"/>
      <c r="V124" s="32">
        <f t="shared" si="90"/>
        <v>0</v>
      </c>
      <c r="W124" s="32">
        <f t="shared" si="91"/>
        <v>0</v>
      </c>
      <c r="X124" s="32">
        <f t="shared" si="92"/>
        <v>952.29999999999995</v>
      </c>
      <c r="Y124" s="32"/>
      <c r="Z124" s="32"/>
      <c r="AA124" s="32"/>
      <c r="AB124" s="32">
        <f t="shared" si="93"/>
        <v>0</v>
      </c>
      <c r="AC124" s="32">
        <f t="shared" si="94"/>
        <v>0</v>
      </c>
      <c r="AD124" s="32">
        <f t="shared" si="95"/>
        <v>952.29999999999995</v>
      </c>
      <c r="AE124" s="32"/>
      <c r="AF124" s="33"/>
      <c r="AG124" s="34"/>
      <c r="AH124" s="1" t="str">
        <f t="shared" si="96"/>
        <v>0310</v>
      </c>
    </row>
    <row r="125" ht="31.5">
      <c r="A125" s="14" t="s">
        <v>122</v>
      </c>
      <c r="B125" s="15"/>
      <c r="C125" s="14"/>
      <c r="D125" s="14"/>
      <c r="E125" s="31" t="s">
        <v>123</v>
      </c>
      <c r="F125" s="32">
        <f t="shared" si="111"/>
        <v>0</v>
      </c>
      <c r="G125" s="32">
        <f t="shared" si="112"/>
        <v>0</v>
      </c>
      <c r="H125" s="32">
        <f t="shared" si="113"/>
        <v>952.29999999999995</v>
      </c>
      <c r="I125" s="32">
        <f t="shared" si="102"/>
        <v>0</v>
      </c>
      <c r="J125" s="32">
        <f t="shared" si="103"/>
        <v>0</v>
      </c>
      <c r="K125" s="32">
        <f t="shared" si="104"/>
        <v>0</v>
      </c>
      <c r="L125" s="32">
        <f t="shared" si="105"/>
        <v>0</v>
      </c>
      <c r="M125" s="32">
        <f t="shared" si="106"/>
        <v>0</v>
      </c>
      <c r="N125" s="32">
        <f t="shared" si="107"/>
        <v>952.29999999999995</v>
      </c>
      <c r="O125" s="32">
        <f t="shared" si="108"/>
        <v>0</v>
      </c>
      <c r="P125" s="32">
        <f t="shared" si="109"/>
        <v>0</v>
      </c>
      <c r="Q125" s="32">
        <f t="shared" si="110"/>
        <v>0</v>
      </c>
      <c r="R125" s="32">
        <f t="shared" si="87"/>
        <v>0</v>
      </c>
      <c r="S125" s="32">
        <f t="shared" si="88"/>
        <v>0</v>
      </c>
      <c r="T125" s="32">
        <f t="shared" si="89"/>
        <v>952.29999999999995</v>
      </c>
      <c r="U125" s="32">
        <f t="shared" si="97"/>
        <v>0</v>
      </c>
      <c r="V125" s="32">
        <f t="shared" si="90"/>
        <v>0</v>
      </c>
      <c r="W125" s="32">
        <f t="shared" si="91"/>
        <v>0</v>
      </c>
      <c r="X125" s="32">
        <f t="shared" si="92"/>
        <v>952.29999999999995</v>
      </c>
      <c r="Y125" s="32">
        <f t="shared" si="98"/>
        <v>0</v>
      </c>
      <c r="Z125" s="32">
        <f t="shared" si="99"/>
        <v>0</v>
      </c>
      <c r="AA125" s="32">
        <f t="shared" si="100"/>
        <v>0</v>
      </c>
      <c r="AB125" s="32">
        <f t="shared" si="93"/>
        <v>0</v>
      </c>
      <c r="AC125" s="32">
        <f t="shared" si="94"/>
        <v>0</v>
      </c>
      <c r="AD125" s="32">
        <f t="shared" si="95"/>
        <v>952.29999999999995</v>
      </c>
      <c r="AE125" s="32">
        <f t="shared" si="101"/>
        <v>0</v>
      </c>
      <c r="AF125" s="33"/>
      <c r="AG125" s="34"/>
      <c r="AH125" s="1" t="str">
        <f t="shared" si="96"/>
        <v/>
      </c>
    </row>
    <row r="126" ht="47.25">
      <c r="A126" s="14" t="s">
        <v>122</v>
      </c>
      <c r="B126" s="15" t="s">
        <v>29</v>
      </c>
      <c r="C126" s="14"/>
      <c r="D126" s="14"/>
      <c r="E126" s="31" t="s">
        <v>30</v>
      </c>
      <c r="F126" s="32">
        <f t="shared" si="111"/>
        <v>0</v>
      </c>
      <c r="G126" s="32">
        <f t="shared" si="112"/>
        <v>0</v>
      </c>
      <c r="H126" s="32">
        <f t="shared" si="113"/>
        <v>952.29999999999995</v>
      </c>
      <c r="I126" s="32">
        <f t="shared" si="102"/>
        <v>0</v>
      </c>
      <c r="J126" s="32">
        <f t="shared" si="103"/>
        <v>0</v>
      </c>
      <c r="K126" s="32">
        <f t="shared" si="104"/>
        <v>0</v>
      </c>
      <c r="L126" s="32">
        <f t="shared" si="105"/>
        <v>0</v>
      </c>
      <c r="M126" s="32">
        <f t="shared" si="106"/>
        <v>0</v>
      </c>
      <c r="N126" s="32">
        <f t="shared" si="107"/>
        <v>952.29999999999995</v>
      </c>
      <c r="O126" s="32">
        <f t="shared" si="108"/>
        <v>0</v>
      </c>
      <c r="P126" s="32">
        <f t="shared" si="109"/>
        <v>0</v>
      </c>
      <c r="Q126" s="32">
        <f t="shared" si="110"/>
        <v>0</v>
      </c>
      <c r="R126" s="32">
        <f t="shared" si="87"/>
        <v>0</v>
      </c>
      <c r="S126" s="32">
        <f t="shared" si="88"/>
        <v>0</v>
      </c>
      <c r="T126" s="32">
        <f t="shared" si="89"/>
        <v>952.29999999999995</v>
      </c>
      <c r="U126" s="32">
        <f t="shared" si="97"/>
        <v>0</v>
      </c>
      <c r="V126" s="32">
        <f t="shared" si="90"/>
        <v>0</v>
      </c>
      <c r="W126" s="32">
        <f t="shared" si="91"/>
        <v>0</v>
      </c>
      <c r="X126" s="32">
        <f t="shared" si="92"/>
        <v>952.29999999999995</v>
      </c>
      <c r="Y126" s="32">
        <f t="shared" si="98"/>
        <v>0</v>
      </c>
      <c r="Z126" s="32">
        <f t="shared" si="99"/>
        <v>0</v>
      </c>
      <c r="AA126" s="32">
        <f t="shared" si="100"/>
        <v>0</v>
      </c>
      <c r="AB126" s="32">
        <f t="shared" si="93"/>
        <v>0</v>
      </c>
      <c r="AC126" s="32">
        <f t="shared" si="94"/>
        <v>0</v>
      </c>
      <c r="AD126" s="32">
        <f t="shared" si="95"/>
        <v>952.29999999999995</v>
      </c>
      <c r="AE126" s="32">
        <f t="shared" si="101"/>
        <v>0</v>
      </c>
      <c r="AF126" s="33"/>
      <c r="AG126" s="34"/>
      <c r="AH126" s="1" t="str">
        <f t="shared" si="96"/>
        <v/>
      </c>
    </row>
    <row r="127" ht="63">
      <c r="A127" s="14" t="s">
        <v>122</v>
      </c>
      <c r="B127" s="15" t="s">
        <v>29</v>
      </c>
      <c r="C127" s="14" t="s">
        <v>51</v>
      </c>
      <c r="D127" s="14" t="s">
        <v>100</v>
      </c>
      <c r="E127" s="31" t="s">
        <v>101</v>
      </c>
      <c r="F127" s="32"/>
      <c r="G127" s="32"/>
      <c r="H127" s="32">
        <v>952.29999999999995</v>
      </c>
      <c r="I127" s="32"/>
      <c r="J127" s="32"/>
      <c r="K127" s="32"/>
      <c r="L127" s="32">
        <f t="shared" si="105"/>
        <v>0</v>
      </c>
      <c r="M127" s="32">
        <f t="shared" si="106"/>
        <v>0</v>
      </c>
      <c r="N127" s="32">
        <f t="shared" si="107"/>
        <v>952.29999999999995</v>
      </c>
      <c r="O127" s="32"/>
      <c r="P127" s="32"/>
      <c r="Q127" s="32"/>
      <c r="R127" s="32">
        <f t="shared" si="87"/>
        <v>0</v>
      </c>
      <c r="S127" s="32">
        <f t="shared" si="88"/>
        <v>0</v>
      </c>
      <c r="T127" s="32">
        <f t="shared" si="89"/>
        <v>952.29999999999995</v>
      </c>
      <c r="U127" s="32"/>
      <c r="V127" s="32">
        <f t="shared" si="90"/>
        <v>0</v>
      </c>
      <c r="W127" s="32">
        <f t="shared" si="91"/>
        <v>0</v>
      </c>
      <c r="X127" s="32">
        <f t="shared" si="92"/>
        <v>952.29999999999995</v>
      </c>
      <c r="Y127" s="32"/>
      <c r="Z127" s="32"/>
      <c r="AA127" s="32"/>
      <c r="AB127" s="32">
        <f t="shared" si="93"/>
        <v>0</v>
      </c>
      <c r="AC127" s="32">
        <f t="shared" si="94"/>
        <v>0</v>
      </c>
      <c r="AD127" s="32">
        <f t="shared" si="95"/>
        <v>952.29999999999995</v>
      </c>
      <c r="AE127" s="32"/>
      <c r="AF127" s="33"/>
      <c r="AG127" s="34"/>
      <c r="AH127" s="1" t="str">
        <f t="shared" si="96"/>
        <v>0310</v>
      </c>
    </row>
    <row r="128" ht="47.25">
      <c r="A128" s="14" t="s">
        <v>124</v>
      </c>
      <c r="B128" s="15"/>
      <c r="C128" s="14"/>
      <c r="D128" s="14"/>
      <c r="E128" s="31" t="s">
        <v>125</v>
      </c>
      <c r="F128" s="32">
        <f t="shared" si="111"/>
        <v>0</v>
      </c>
      <c r="G128" s="32">
        <f t="shared" si="112"/>
        <v>0</v>
      </c>
      <c r="H128" s="32">
        <f t="shared" si="113"/>
        <v>952.29999999999995</v>
      </c>
      <c r="I128" s="32">
        <f t="shared" si="102"/>
        <v>0</v>
      </c>
      <c r="J128" s="32">
        <f t="shared" si="103"/>
        <v>0</v>
      </c>
      <c r="K128" s="32">
        <f t="shared" si="104"/>
        <v>0</v>
      </c>
      <c r="L128" s="32">
        <f t="shared" si="105"/>
        <v>0</v>
      </c>
      <c r="M128" s="32">
        <f t="shared" si="106"/>
        <v>0</v>
      </c>
      <c r="N128" s="32">
        <f t="shared" si="107"/>
        <v>952.29999999999995</v>
      </c>
      <c r="O128" s="32">
        <f t="shared" si="108"/>
        <v>0</v>
      </c>
      <c r="P128" s="32">
        <f t="shared" si="109"/>
        <v>0</v>
      </c>
      <c r="Q128" s="32">
        <f t="shared" si="110"/>
        <v>0</v>
      </c>
      <c r="R128" s="32">
        <f t="shared" si="87"/>
        <v>0</v>
      </c>
      <c r="S128" s="32">
        <f t="shared" si="88"/>
        <v>0</v>
      </c>
      <c r="T128" s="32">
        <f t="shared" si="89"/>
        <v>952.29999999999995</v>
      </c>
      <c r="U128" s="32">
        <f t="shared" si="97"/>
        <v>0</v>
      </c>
      <c r="V128" s="32">
        <f t="shared" si="90"/>
        <v>0</v>
      </c>
      <c r="W128" s="32">
        <f t="shared" si="91"/>
        <v>0</v>
      </c>
      <c r="X128" s="32">
        <f t="shared" si="92"/>
        <v>952.29999999999995</v>
      </c>
      <c r="Y128" s="32">
        <f t="shared" si="98"/>
        <v>0</v>
      </c>
      <c r="Z128" s="32">
        <f t="shared" si="99"/>
        <v>0</v>
      </c>
      <c r="AA128" s="32">
        <f t="shared" si="100"/>
        <v>0</v>
      </c>
      <c r="AB128" s="32">
        <f t="shared" si="93"/>
        <v>0</v>
      </c>
      <c r="AC128" s="32">
        <f t="shared" si="94"/>
        <v>0</v>
      </c>
      <c r="AD128" s="32">
        <f t="shared" si="95"/>
        <v>952.29999999999995</v>
      </c>
      <c r="AE128" s="32">
        <f t="shared" si="101"/>
        <v>0</v>
      </c>
      <c r="AF128" s="33"/>
      <c r="AG128" s="34"/>
      <c r="AH128" s="1" t="str">
        <f t="shared" si="96"/>
        <v/>
      </c>
    </row>
    <row r="129" ht="47.25">
      <c r="A129" s="14" t="s">
        <v>124</v>
      </c>
      <c r="B129" s="15" t="s">
        <v>29</v>
      </c>
      <c r="C129" s="14"/>
      <c r="D129" s="14"/>
      <c r="E129" s="31" t="s">
        <v>30</v>
      </c>
      <c r="F129" s="32">
        <f t="shared" si="111"/>
        <v>0</v>
      </c>
      <c r="G129" s="32">
        <f t="shared" si="112"/>
        <v>0</v>
      </c>
      <c r="H129" s="32">
        <f t="shared" si="113"/>
        <v>952.29999999999995</v>
      </c>
      <c r="I129" s="32">
        <f t="shared" si="102"/>
        <v>0</v>
      </c>
      <c r="J129" s="32">
        <f t="shared" si="103"/>
        <v>0</v>
      </c>
      <c r="K129" s="32">
        <f t="shared" si="104"/>
        <v>0</v>
      </c>
      <c r="L129" s="32">
        <f t="shared" si="105"/>
        <v>0</v>
      </c>
      <c r="M129" s="32">
        <f t="shared" si="106"/>
        <v>0</v>
      </c>
      <c r="N129" s="32">
        <f t="shared" si="107"/>
        <v>952.29999999999995</v>
      </c>
      <c r="O129" s="32">
        <f t="shared" si="108"/>
        <v>0</v>
      </c>
      <c r="P129" s="32">
        <f t="shared" si="109"/>
        <v>0</v>
      </c>
      <c r="Q129" s="32">
        <f t="shared" si="110"/>
        <v>0</v>
      </c>
      <c r="R129" s="32">
        <f t="shared" si="87"/>
        <v>0</v>
      </c>
      <c r="S129" s="32">
        <f t="shared" si="88"/>
        <v>0</v>
      </c>
      <c r="T129" s="32">
        <f t="shared" si="89"/>
        <v>952.29999999999995</v>
      </c>
      <c r="U129" s="32">
        <f t="shared" si="97"/>
        <v>0</v>
      </c>
      <c r="V129" s="32">
        <f t="shared" si="90"/>
        <v>0</v>
      </c>
      <c r="W129" s="32">
        <f t="shared" si="91"/>
        <v>0</v>
      </c>
      <c r="X129" s="32">
        <f t="shared" si="92"/>
        <v>952.29999999999995</v>
      </c>
      <c r="Y129" s="32">
        <f t="shared" si="98"/>
        <v>0</v>
      </c>
      <c r="Z129" s="32">
        <f t="shared" si="99"/>
        <v>0</v>
      </c>
      <c r="AA129" s="32">
        <f t="shared" si="100"/>
        <v>0</v>
      </c>
      <c r="AB129" s="32">
        <f t="shared" si="93"/>
        <v>0</v>
      </c>
      <c r="AC129" s="32">
        <f t="shared" si="94"/>
        <v>0</v>
      </c>
      <c r="AD129" s="32">
        <f t="shared" si="95"/>
        <v>952.29999999999995</v>
      </c>
      <c r="AE129" s="32">
        <f t="shared" si="101"/>
        <v>0</v>
      </c>
      <c r="AF129" s="33"/>
      <c r="AG129" s="34"/>
      <c r="AH129" s="1" t="str">
        <f t="shared" si="96"/>
        <v/>
      </c>
    </row>
    <row r="130" ht="63">
      <c r="A130" s="14" t="s">
        <v>124</v>
      </c>
      <c r="B130" s="15" t="s">
        <v>29</v>
      </c>
      <c r="C130" s="14" t="s">
        <v>51</v>
      </c>
      <c r="D130" s="14" t="s">
        <v>100</v>
      </c>
      <c r="E130" s="31" t="s">
        <v>101</v>
      </c>
      <c r="F130" s="32"/>
      <c r="G130" s="32"/>
      <c r="H130" s="32">
        <v>952.29999999999995</v>
      </c>
      <c r="I130" s="32"/>
      <c r="J130" s="32"/>
      <c r="K130" s="32"/>
      <c r="L130" s="32">
        <f t="shared" si="105"/>
        <v>0</v>
      </c>
      <c r="M130" s="32">
        <f t="shared" si="106"/>
        <v>0</v>
      </c>
      <c r="N130" s="32">
        <f t="shared" si="107"/>
        <v>952.29999999999995</v>
      </c>
      <c r="O130" s="32"/>
      <c r="P130" s="32"/>
      <c r="Q130" s="32"/>
      <c r="R130" s="32">
        <f t="shared" si="87"/>
        <v>0</v>
      </c>
      <c r="S130" s="32">
        <f t="shared" si="88"/>
        <v>0</v>
      </c>
      <c r="T130" s="32">
        <f t="shared" si="89"/>
        <v>952.29999999999995</v>
      </c>
      <c r="U130" s="32"/>
      <c r="V130" s="32">
        <f t="shared" si="90"/>
        <v>0</v>
      </c>
      <c r="W130" s="32">
        <f t="shared" si="91"/>
        <v>0</v>
      </c>
      <c r="X130" s="32">
        <f t="shared" si="92"/>
        <v>952.29999999999995</v>
      </c>
      <c r="Y130" s="32"/>
      <c r="Z130" s="32"/>
      <c r="AA130" s="32"/>
      <c r="AB130" s="32">
        <f t="shared" si="93"/>
        <v>0</v>
      </c>
      <c r="AC130" s="32">
        <f t="shared" si="94"/>
        <v>0</v>
      </c>
      <c r="AD130" s="32">
        <f t="shared" si="95"/>
        <v>952.29999999999995</v>
      </c>
      <c r="AE130" s="32"/>
      <c r="AF130" s="33"/>
      <c r="AG130" s="34"/>
      <c r="AH130" s="1" t="str">
        <f t="shared" si="96"/>
        <v>0310</v>
      </c>
    </row>
    <row r="131" ht="47.25">
      <c r="A131" s="14" t="s">
        <v>126</v>
      </c>
      <c r="B131" s="15"/>
      <c r="C131" s="14"/>
      <c r="D131" s="14"/>
      <c r="E131" s="31" t="s">
        <v>127</v>
      </c>
      <c r="F131" s="32">
        <f t="shared" si="111"/>
        <v>0</v>
      </c>
      <c r="G131" s="32">
        <f t="shared" si="112"/>
        <v>0</v>
      </c>
      <c r="H131" s="32">
        <f t="shared" si="113"/>
        <v>952.29999999999995</v>
      </c>
      <c r="I131" s="32">
        <f t="shared" si="102"/>
        <v>0</v>
      </c>
      <c r="J131" s="32">
        <f t="shared" si="103"/>
        <v>0</v>
      </c>
      <c r="K131" s="32">
        <f t="shared" si="104"/>
        <v>0</v>
      </c>
      <c r="L131" s="32">
        <f t="shared" si="105"/>
        <v>0</v>
      </c>
      <c r="M131" s="32">
        <f t="shared" si="106"/>
        <v>0</v>
      </c>
      <c r="N131" s="32">
        <f t="shared" si="107"/>
        <v>952.29999999999995</v>
      </c>
      <c r="O131" s="32">
        <f t="shared" si="108"/>
        <v>0</v>
      </c>
      <c r="P131" s="32">
        <f t="shared" si="109"/>
        <v>0</v>
      </c>
      <c r="Q131" s="32">
        <f t="shared" si="110"/>
        <v>0</v>
      </c>
      <c r="R131" s="32">
        <f t="shared" si="87"/>
        <v>0</v>
      </c>
      <c r="S131" s="32">
        <f t="shared" si="88"/>
        <v>0</v>
      </c>
      <c r="T131" s="32">
        <f t="shared" si="89"/>
        <v>952.29999999999995</v>
      </c>
      <c r="U131" s="32">
        <f t="shared" si="97"/>
        <v>0</v>
      </c>
      <c r="V131" s="32">
        <f t="shared" si="90"/>
        <v>0</v>
      </c>
      <c r="W131" s="32">
        <f t="shared" si="91"/>
        <v>0</v>
      </c>
      <c r="X131" s="32">
        <f t="shared" si="92"/>
        <v>952.29999999999995</v>
      </c>
      <c r="Y131" s="32">
        <f t="shared" si="98"/>
        <v>0</v>
      </c>
      <c r="Z131" s="32">
        <f t="shared" si="99"/>
        <v>0</v>
      </c>
      <c r="AA131" s="32">
        <f t="shared" si="100"/>
        <v>0</v>
      </c>
      <c r="AB131" s="32">
        <f t="shared" si="93"/>
        <v>0</v>
      </c>
      <c r="AC131" s="32">
        <f t="shared" si="94"/>
        <v>0</v>
      </c>
      <c r="AD131" s="32">
        <f t="shared" si="95"/>
        <v>952.29999999999995</v>
      </c>
      <c r="AE131" s="32">
        <f t="shared" si="101"/>
        <v>0</v>
      </c>
      <c r="AF131" s="33"/>
      <c r="AG131" s="34"/>
      <c r="AH131" s="1" t="str">
        <f t="shared" si="96"/>
        <v/>
      </c>
    </row>
    <row r="132" ht="47.25">
      <c r="A132" s="14" t="s">
        <v>126</v>
      </c>
      <c r="B132" s="15" t="s">
        <v>29</v>
      </c>
      <c r="C132" s="14"/>
      <c r="D132" s="14"/>
      <c r="E132" s="31" t="s">
        <v>30</v>
      </c>
      <c r="F132" s="32">
        <f t="shared" si="111"/>
        <v>0</v>
      </c>
      <c r="G132" s="32">
        <f t="shared" si="112"/>
        <v>0</v>
      </c>
      <c r="H132" s="32">
        <f t="shared" si="113"/>
        <v>952.29999999999995</v>
      </c>
      <c r="I132" s="32">
        <f t="shared" si="102"/>
        <v>0</v>
      </c>
      <c r="J132" s="32">
        <f t="shared" si="103"/>
        <v>0</v>
      </c>
      <c r="K132" s="32">
        <f t="shared" si="104"/>
        <v>0</v>
      </c>
      <c r="L132" s="32">
        <f t="shared" si="105"/>
        <v>0</v>
      </c>
      <c r="M132" s="32">
        <f t="shared" si="106"/>
        <v>0</v>
      </c>
      <c r="N132" s="32">
        <f t="shared" si="107"/>
        <v>952.29999999999995</v>
      </c>
      <c r="O132" s="32">
        <f t="shared" si="108"/>
        <v>0</v>
      </c>
      <c r="P132" s="32">
        <f t="shared" si="109"/>
        <v>0</v>
      </c>
      <c r="Q132" s="32">
        <f t="shared" si="110"/>
        <v>0</v>
      </c>
      <c r="R132" s="32">
        <f t="shared" si="87"/>
        <v>0</v>
      </c>
      <c r="S132" s="32">
        <f t="shared" si="88"/>
        <v>0</v>
      </c>
      <c r="T132" s="32">
        <f t="shared" si="89"/>
        <v>952.29999999999995</v>
      </c>
      <c r="U132" s="32">
        <f t="shared" si="97"/>
        <v>0</v>
      </c>
      <c r="V132" s="32">
        <f t="shared" si="90"/>
        <v>0</v>
      </c>
      <c r="W132" s="32">
        <f t="shared" si="91"/>
        <v>0</v>
      </c>
      <c r="X132" s="32">
        <f t="shared" si="92"/>
        <v>952.29999999999995</v>
      </c>
      <c r="Y132" s="32">
        <f t="shared" si="98"/>
        <v>0</v>
      </c>
      <c r="Z132" s="32">
        <f t="shared" si="99"/>
        <v>0</v>
      </c>
      <c r="AA132" s="32">
        <f t="shared" si="100"/>
        <v>0</v>
      </c>
      <c r="AB132" s="32">
        <f t="shared" si="93"/>
        <v>0</v>
      </c>
      <c r="AC132" s="32">
        <f t="shared" si="94"/>
        <v>0</v>
      </c>
      <c r="AD132" s="32">
        <f t="shared" si="95"/>
        <v>952.29999999999995</v>
      </c>
      <c r="AE132" s="32">
        <f t="shared" si="101"/>
        <v>0</v>
      </c>
      <c r="AF132" s="33"/>
      <c r="AG132" s="34"/>
      <c r="AH132" s="1" t="str">
        <f t="shared" si="96"/>
        <v/>
      </c>
    </row>
    <row r="133" ht="63">
      <c r="A133" s="14" t="s">
        <v>126</v>
      </c>
      <c r="B133" s="15" t="s">
        <v>29</v>
      </c>
      <c r="C133" s="14" t="s">
        <v>51</v>
      </c>
      <c r="D133" s="14" t="s">
        <v>100</v>
      </c>
      <c r="E133" s="31" t="s">
        <v>101</v>
      </c>
      <c r="F133" s="32"/>
      <c r="G133" s="32"/>
      <c r="H133" s="32">
        <v>952.29999999999995</v>
      </c>
      <c r="I133" s="32"/>
      <c r="J133" s="32"/>
      <c r="K133" s="32"/>
      <c r="L133" s="32">
        <f t="shared" si="105"/>
        <v>0</v>
      </c>
      <c r="M133" s="32">
        <f t="shared" si="106"/>
        <v>0</v>
      </c>
      <c r="N133" s="32">
        <f t="shared" si="107"/>
        <v>952.29999999999995</v>
      </c>
      <c r="O133" s="32"/>
      <c r="P133" s="32"/>
      <c r="Q133" s="32"/>
      <c r="R133" s="32">
        <f t="shared" si="87"/>
        <v>0</v>
      </c>
      <c r="S133" s="32">
        <f t="shared" si="88"/>
        <v>0</v>
      </c>
      <c r="T133" s="32">
        <f t="shared" si="89"/>
        <v>952.29999999999995</v>
      </c>
      <c r="U133" s="32"/>
      <c r="V133" s="32">
        <f t="shared" si="90"/>
        <v>0</v>
      </c>
      <c r="W133" s="32">
        <f t="shared" si="91"/>
        <v>0</v>
      </c>
      <c r="X133" s="32">
        <f t="shared" si="92"/>
        <v>952.29999999999995</v>
      </c>
      <c r="Y133" s="32"/>
      <c r="Z133" s="32"/>
      <c r="AA133" s="32"/>
      <c r="AB133" s="32">
        <f t="shared" si="93"/>
        <v>0</v>
      </c>
      <c r="AC133" s="32">
        <f t="shared" si="94"/>
        <v>0</v>
      </c>
      <c r="AD133" s="32">
        <f t="shared" si="95"/>
        <v>952.29999999999995</v>
      </c>
      <c r="AE133" s="32"/>
      <c r="AF133" s="33"/>
      <c r="AG133" s="34"/>
      <c r="AH133" s="1" t="str">
        <f t="shared" si="96"/>
        <v>0310</v>
      </c>
    </row>
    <row r="134" ht="47.25">
      <c r="A134" s="14" t="s">
        <v>128</v>
      </c>
      <c r="B134" s="15"/>
      <c r="C134" s="14"/>
      <c r="D134" s="14"/>
      <c r="E134" s="31" t="s">
        <v>129</v>
      </c>
      <c r="F134" s="32">
        <f t="shared" si="111"/>
        <v>0</v>
      </c>
      <c r="G134" s="32">
        <f t="shared" si="112"/>
        <v>0</v>
      </c>
      <c r="H134" s="32">
        <f t="shared" si="113"/>
        <v>952.29999999999995</v>
      </c>
      <c r="I134" s="32">
        <f t="shared" si="102"/>
        <v>0</v>
      </c>
      <c r="J134" s="32">
        <f t="shared" si="103"/>
        <v>0</v>
      </c>
      <c r="K134" s="32">
        <f t="shared" si="104"/>
        <v>0</v>
      </c>
      <c r="L134" s="32">
        <f t="shared" si="105"/>
        <v>0</v>
      </c>
      <c r="M134" s="32">
        <f t="shared" si="106"/>
        <v>0</v>
      </c>
      <c r="N134" s="32">
        <f t="shared" si="107"/>
        <v>952.29999999999995</v>
      </c>
      <c r="O134" s="32">
        <f t="shared" si="108"/>
        <v>0</v>
      </c>
      <c r="P134" s="32">
        <f t="shared" si="109"/>
        <v>0</v>
      </c>
      <c r="Q134" s="32">
        <f t="shared" si="110"/>
        <v>0</v>
      </c>
      <c r="R134" s="32">
        <f t="shared" si="87"/>
        <v>0</v>
      </c>
      <c r="S134" s="32">
        <f t="shared" si="88"/>
        <v>0</v>
      </c>
      <c r="T134" s="32">
        <f t="shared" si="89"/>
        <v>952.29999999999995</v>
      </c>
      <c r="U134" s="32">
        <f t="shared" si="97"/>
        <v>0</v>
      </c>
      <c r="V134" s="32">
        <f t="shared" si="90"/>
        <v>0</v>
      </c>
      <c r="W134" s="32">
        <f t="shared" si="91"/>
        <v>0</v>
      </c>
      <c r="X134" s="32">
        <f t="shared" si="92"/>
        <v>952.29999999999995</v>
      </c>
      <c r="Y134" s="32">
        <f t="shared" si="98"/>
        <v>0</v>
      </c>
      <c r="Z134" s="32">
        <f t="shared" si="99"/>
        <v>0</v>
      </c>
      <c r="AA134" s="32">
        <f t="shared" si="100"/>
        <v>0</v>
      </c>
      <c r="AB134" s="32">
        <f t="shared" si="93"/>
        <v>0</v>
      </c>
      <c r="AC134" s="32">
        <f t="shared" si="94"/>
        <v>0</v>
      </c>
      <c r="AD134" s="32">
        <f t="shared" si="95"/>
        <v>952.29999999999995</v>
      </c>
      <c r="AE134" s="32">
        <f t="shared" si="101"/>
        <v>0</v>
      </c>
      <c r="AF134" s="33"/>
      <c r="AG134" s="34"/>
      <c r="AH134" s="1" t="str">
        <f t="shared" si="96"/>
        <v/>
      </c>
    </row>
    <row r="135" ht="47.25">
      <c r="A135" s="14" t="s">
        <v>128</v>
      </c>
      <c r="B135" s="15" t="s">
        <v>29</v>
      </c>
      <c r="C135" s="14"/>
      <c r="D135" s="14"/>
      <c r="E135" s="31" t="s">
        <v>30</v>
      </c>
      <c r="F135" s="32">
        <f t="shared" si="111"/>
        <v>0</v>
      </c>
      <c r="G135" s="32">
        <f t="shared" si="112"/>
        <v>0</v>
      </c>
      <c r="H135" s="32">
        <f t="shared" si="113"/>
        <v>952.29999999999995</v>
      </c>
      <c r="I135" s="32">
        <f t="shared" si="102"/>
        <v>0</v>
      </c>
      <c r="J135" s="32">
        <f t="shared" si="103"/>
        <v>0</v>
      </c>
      <c r="K135" s="32">
        <f t="shared" si="104"/>
        <v>0</v>
      </c>
      <c r="L135" s="32">
        <f t="shared" si="105"/>
        <v>0</v>
      </c>
      <c r="M135" s="32">
        <f t="shared" si="106"/>
        <v>0</v>
      </c>
      <c r="N135" s="32">
        <f t="shared" si="107"/>
        <v>952.29999999999995</v>
      </c>
      <c r="O135" s="32">
        <f t="shared" si="108"/>
        <v>0</v>
      </c>
      <c r="P135" s="32">
        <f t="shared" si="109"/>
        <v>0</v>
      </c>
      <c r="Q135" s="32">
        <f t="shared" si="110"/>
        <v>0</v>
      </c>
      <c r="R135" s="32">
        <f t="shared" si="87"/>
        <v>0</v>
      </c>
      <c r="S135" s="32">
        <f t="shared" si="88"/>
        <v>0</v>
      </c>
      <c r="T135" s="32">
        <f t="shared" si="89"/>
        <v>952.29999999999995</v>
      </c>
      <c r="U135" s="32">
        <f t="shared" si="97"/>
        <v>0</v>
      </c>
      <c r="V135" s="32">
        <f t="shared" si="90"/>
        <v>0</v>
      </c>
      <c r="W135" s="32">
        <f t="shared" si="91"/>
        <v>0</v>
      </c>
      <c r="X135" s="32">
        <f t="shared" si="92"/>
        <v>952.29999999999995</v>
      </c>
      <c r="Y135" s="32">
        <f t="shared" si="98"/>
        <v>0</v>
      </c>
      <c r="Z135" s="32">
        <f t="shared" si="99"/>
        <v>0</v>
      </c>
      <c r="AA135" s="32">
        <f t="shared" si="100"/>
        <v>0</v>
      </c>
      <c r="AB135" s="32">
        <f t="shared" si="93"/>
        <v>0</v>
      </c>
      <c r="AC135" s="32">
        <f t="shared" si="94"/>
        <v>0</v>
      </c>
      <c r="AD135" s="32">
        <f t="shared" si="95"/>
        <v>952.29999999999995</v>
      </c>
      <c r="AE135" s="32">
        <f t="shared" si="101"/>
        <v>0</v>
      </c>
      <c r="AF135" s="33"/>
      <c r="AG135" s="34"/>
      <c r="AH135" s="1" t="str">
        <f t="shared" si="96"/>
        <v/>
      </c>
    </row>
    <row r="136" ht="63">
      <c r="A136" s="14" t="s">
        <v>128</v>
      </c>
      <c r="B136" s="15" t="s">
        <v>29</v>
      </c>
      <c r="C136" s="14" t="s">
        <v>51</v>
      </c>
      <c r="D136" s="14" t="s">
        <v>100</v>
      </c>
      <c r="E136" s="31" t="s">
        <v>101</v>
      </c>
      <c r="F136" s="32"/>
      <c r="G136" s="32"/>
      <c r="H136" s="32">
        <v>952.29999999999995</v>
      </c>
      <c r="I136" s="32"/>
      <c r="J136" s="32"/>
      <c r="K136" s="32"/>
      <c r="L136" s="32">
        <f t="shared" si="105"/>
        <v>0</v>
      </c>
      <c r="M136" s="32">
        <f t="shared" si="106"/>
        <v>0</v>
      </c>
      <c r="N136" s="32">
        <f t="shared" si="107"/>
        <v>952.29999999999995</v>
      </c>
      <c r="O136" s="32"/>
      <c r="P136" s="32"/>
      <c r="Q136" s="32"/>
      <c r="R136" s="32">
        <f t="shared" si="87"/>
        <v>0</v>
      </c>
      <c r="S136" s="32">
        <f t="shared" si="88"/>
        <v>0</v>
      </c>
      <c r="T136" s="32">
        <f t="shared" si="89"/>
        <v>952.29999999999995</v>
      </c>
      <c r="U136" s="32"/>
      <c r="V136" s="32">
        <f t="shared" si="90"/>
        <v>0</v>
      </c>
      <c r="W136" s="32">
        <f t="shared" si="91"/>
        <v>0</v>
      </c>
      <c r="X136" s="32">
        <f t="shared" si="92"/>
        <v>952.29999999999995</v>
      </c>
      <c r="Y136" s="32"/>
      <c r="Z136" s="32"/>
      <c r="AA136" s="32"/>
      <c r="AB136" s="32">
        <f t="shared" si="93"/>
        <v>0</v>
      </c>
      <c r="AC136" s="32">
        <f t="shared" si="94"/>
        <v>0</v>
      </c>
      <c r="AD136" s="32">
        <f t="shared" si="95"/>
        <v>952.29999999999995</v>
      </c>
      <c r="AE136" s="32"/>
      <c r="AF136" s="33"/>
      <c r="AG136" s="34"/>
      <c r="AH136" s="1" t="str">
        <f t="shared" si="96"/>
        <v>0310</v>
      </c>
    </row>
    <row r="137" ht="47.25">
      <c r="A137" s="14" t="s">
        <v>130</v>
      </c>
      <c r="B137" s="15"/>
      <c r="C137" s="14"/>
      <c r="D137" s="14"/>
      <c r="E137" s="31" t="s">
        <v>131</v>
      </c>
      <c r="F137" s="32">
        <f t="shared" si="111"/>
        <v>0</v>
      </c>
      <c r="G137" s="32">
        <f t="shared" si="112"/>
        <v>0</v>
      </c>
      <c r="H137" s="32">
        <f t="shared" si="113"/>
        <v>952.29999999999995</v>
      </c>
      <c r="I137" s="32">
        <f t="shared" si="102"/>
        <v>0</v>
      </c>
      <c r="J137" s="32">
        <f t="shared" si="103"/>
        <v>0</v>
      </c>
      <c r="K137" s="32">
        <f t="shared" si="104"/>
        <v>0</v>
      </c>
      <c r="L137" s="32">
        <f t="shared" si="105"/>
        <v>0</v>
      </c>
      <c r="M137" s="32">
        <f t="shared" si="106"/>
        <v>0</v>
      </c>
      <c r="N137" s="32">
        <f t="shared" si="107"/>
        <v>952.29999999999995</v>
      </c>
      <c r="O137" s="32">
        <f t="shared" si="108"/>
        <v>0</v>
      </c>
      <c r="P137" s="32">
        <f t="shared" si="109"/>
        <v>0</v>
      </c>
      <c r="Q137" s="32">
        <f t="shared" si="110"/>
        <v>0</v>
      </c>
      <c r="R137" s="32">
        <f t="shared" si="87"/>
        <v>0</v>
      </c>
      <c r="S137" s="32">
        <f t="shared" si="88"/>
        <v>0</v>
      </c>
      <c r="T137" s="32">
        <f t="shared" si="89"/>
        <v>952.29999999999995</v>
      </c>
      <c r="U137" s="32">
        <f t="shared" si="97"/>
        <v>0</v>
      </c>
      <c r="V137" s="32">
        <f t="shared" si="90"/>
        <v>0</v>
      </c>
      <c r="W137" s="32">
        <f t="shared" si="91"/>
        <v>0</v>
      </c>
      <c r="X137" s="32">
        <f t="shared" si="92"/>
        <v>952.29999999999995</v>
      </c>
      <c r="Y137" s="32">
        <f t="shared" si="98"/>
        <v>0</v>
      </c>
      <c r="Z137" s="32">
        <f t="shared" si="99"/>
        <v>0</v>
      </c>
      <c r="AA137" s="32">
        <f t="shared" si="100"/>
        <v>0</v>
      </c>
      <c r="AB137" s="32">
        <f t="shared" si="93"/>
        <v>0</v>
      </c>
      <c r="AC137" s="32">
        <f t="shared" si="94"/>
        <v>0</v>
      </c>
      <c r="AD137" s="32">
        <f t="shared" si="95"/>
        <v>952.29999999999995</v>
      </c>
      <c r="AE137" s="32">
        <f t="shared" si="101"/>
        <v>0</v>
      </c>
      <c r="AF137" s="33"/>
      <c r="AG137" s="34"/>
      <c r="AH137" s="1" t="str">
        <f t="shared" si="96"/>
        <v/>
      </c>
    </row>
    <row r="138" ht="47.25">
      <c r="A138" s="14" t="s">
        <v>130</v>
      </c>
      <c r="B138" s="15" t="s">
        <v>29</v>
      </c>
      <c r="C138" s="14"/>
      <c r="D138" s="14"/>
      <c r="E138" s="31" t="s">
        <v>30</v>
      </c>
      <c r="F138" s="32">
        <f t="shared" si="111"/>
        <v>0</v>
      </c>
      <c r="G138" s="32">
        <f t="shared" si="112"/>
        <v>0</v>
      </c>
      <c r="H138" s="32">
        <f t="shared" si="113"/>
        <v>952.29999999999995</v>
      </c>
      <c r="I138" s="32">
        <f t="shared" si="102"/>
        <v>0</v>
      </c>
      <c r="J138" s="32">
        <f t="shared" si="103"/>
        <v>0</v>
      </c>
      <c r="K138" s="32">
        <f t="shared" si="104"/>
        <v>0</v>
      </c>
      <c r="L138" s="32">
        <f t="shared" si="105"/>
        <v>0</v>
      </c>
      <c r="M138" s="32">
        <f t="shared" si="106"/>
        <v>0</v>
      </c>
      <c r="N138" s="32">
        <f t="shared" si="107"/>
        <v>952.29999999999995</v>
      </c>
      <c r="O138" s="32">
        <f t="shared" si="108"/>
        <v>0</v>
      </c>
      <c r="P138" s="32">
        <f t="shared" si="109"/>
        <v>0</v>
      </c>
      <c r="Q138" s="32">
        <f t="shared" si="110"/>
        <v>0</v>
      </c>
      <c r="R138" s="32">
        <f t="shared" si="87"/>
        <v>0</v>
      </c>
      <c r="S138" s="32">
        <f t="shared" si="88"/>
        <v>0</v>
      </c>
      <c r="T138" s="32">
        <f t="shared" si="89"/>
        <v>952.29999999999995</v>
      </c>
      <c r="U138" s="32">
        <f t="shared" si="97"/>
        <v>0</v>
      </c>
      <c r="V138" s="32">
        <f t="shared" si="90"/>
        <v>0</v>
      </c>
      <c r="W138" s="32">
        <f t="shared" si="91"/>
        <v>0</v>
      </c>
      <c r="X138" s="32">
        <f t="shared" si="92"/>
        <v>952.29999999999995</v>
      </c>
      <c r="Y138" s="32">
        <f t="shared" si="98"/>
        <v>0</v>
      </c>
      <c r="Z138" s="32">
        <f t="shared" si="99"/>
        <v>0</v>
      </c>
      <c r="AA138" s="32">
        <f t="shared" si="100"/>
        <v>0</v>
      </c>
      <c r="AB138" s="32">
        <f t="shared" si="93"/>
        <v>0</v>
      </c>
      <c r="AC138" s="32">
        <f t="shared" si="94"/>
        <v>0</v>
      </c>
      <c r="AD138" s="32">
        <f t="shared" si="95"/>
        <v>952.29999999999995</v>
      </c>
      <c r="AE138" s="32">
        <f t="shared" si="101"/>
        <v>0</v>
      </c>
      <c r="AF138" s="33"/>
      <c r="AG138" s="34"/>
      <c r="AH138" s="1" t="str">
        <f t="shared" si="96"/>
        <v/>
      </c>
    </row>
    <row r="139" ht="63">
      <c r="A139" s="14" t="s">
        <v>130</v>
      </c>
      <c r="B139" s="15" t="s">
        <v>29</v>
      </c>
      <c r="C139" s="14" t="s">
        <v>51</v>
      </c>
      <c r="D139" s="14" t="s">
        <v>100</v>
      </c>
      <c r="E139" s="31" t="s">
        <v>101</v>
      </c>
      <c r="F139" s="32"/>
      <c r="G139" s="32"/>
      <c r="H139" s="32">
        <v>952.29999999999995</v>
      </c>
      <c r="I139" s="32"/>
      <c r="J139" s="32"/>
      <c r="K139" s="32"/>
      <c r="L139" s="32">
        <f t="shared" si="105"/>
        <v>0</v>
      </c>
      <c r="M139" s="32">
        <f t="shared" si="106"/>
        <v>0</v>
      </c>
      <c r="N139" s="32">
        <f t="shared" si="107"/>
        <v>952.29999999999995</v>
      </c>
      <c r="O139" s="32"/>
      <c r="P139" s="32"/>
      <c r="Q139" s="32"/>
      <c r="R139" s="32">
        <f t="shared" si="87"/>
        <v>0</v>
      </c>
      <c r="S139" s="32">
        <f t="shared" si="88"/>
        <v>0</v>
      </c>
      <c r="T139" s="32">
        <f t="shared" si="89"/>
        <v>952.29999999999995</v>
      </c>
      <c r="U139" s="32"/>
      <c r="V139" s="32">
        <f t="shared" si="90"/>
        <v>0</v>
      </c>
      <c r="W139" s="32">
        <f t="shared" si="91"/>
        <v>0</v>
      </c>
      <c r="X139" s="32">
        <f t="shared" si="92"/>
        <v>952.29999999999995</v>
      </c>
      <c r="Y139" s="32"/>
      <c r="Z139" s="32"/>
      <c r="AA139" s="32"/>
      <c r="AB139" s="32">
        <f t="shared" si="93"/>
        <v>0</v>
      </c>
      <c r="AC139" s="32">
        <f t="shared" si="94"/>
        <v>0</v>
      </c>
      <c r="AD139" s="32">
        <f t="shared" si="95"/>
        <v>952.29999999999995</v>
      </c>
      <c r="AE139" s="32"/>
      <c r="AF139" s="33"/>
      <c r="AG139" s="34"/>
      <c r="AH139" s="1" t="str">
        <f t="shared" si="96"/>
        <v>0310</v>
      </c>
    </row>
    <row r="140" ht="47.25">
      <c r="A140" s="14" t="s">
        <v>132</v>
      </c>
      <c r="B140" s="15"/>
      <c r="C140" s="14"/>
      <c r="D140" s="14"/>
      <c r="E140" s="31" t="s">
        <v>133</v>
      </c>
      <c r="F140" s="32">
        <f t="shared" si="111"/>
        <v>0</v>
      </c>
      <c r="G140" s="32">
        <f t="shared" si="112"/>
        <v>0</v>
      </c>
      <c r="H140" s="32">
        <f t="shared" si="113"/>
        <v>952.20000000000005</v>
      </c>
      <c r="I140" s="32">
        <f t="shared" si="102"/>
        <v>0</v>
      </c>
      <c r="J140" s="32">
        <f t="shared" si="103"/>
        <v>0</v>
      </c>
      <c r="K140" s="32">
        <f t="shared" si="104"/>
        <v>0</v>
      </c>
      <c r="L140" s="32">
        <f t="shared" si="105"/>
        <v>0</v>
      </c>
      <c r="M140" s="32">
        <f t="shared" si="106"/>
        <v>0</v>
      </c>
      <c r="N140" s="32">
        <f t="shared" si="107"/>
        <v>952.20000000000005</v>
      </c>
      <c r="O140" s="32">
        <f t="shared" si="108"/>
        <v>0</v>
      </c>
      <c r="P140" s="32">
        <f t="shared" si="109"/>
        <v>0</v>
      </c>
      <c r="Q140" s="32">
        <f t="shared" si="110"/>
        <v>0</v>
      </c>
      <c r="R140" s="32">
        <f t="shared" si="87"/>
        <v>0</v>
      </c>
      <c r="S140" s="32">
        <f t="shared" si="88"/>
        <v>0</v>
      </c>
      <c r="T140" s="32">
        <f t="shared" si="89"/>
        <v>952.20000000000005</v>
      </c>
      <c r="U140" s="32">
        <f t="shared" si="97"/>
        <v>0</v>
      </c>
      <c r="V140" s="32">
        <f t="shared" si="90"/>
        <v>0</v>
      </c>
      <c r="W140" s="32">
        <f t="shared" si="91"/>
        <v>0</v>
      </c>
      <c r="X140" s="32">
        <f t="shared" si="92"/>
        <v>952.20000000000005</v>
      </c>
      <c r="Y140" s="32">
        <f t="shared" si="98"/>
        <v>0</v>
      </c>
      <c r="Z140" s="32">
        <f t="shared" si="99"/>
        <v>0</v>
      </c>
      <c r="AA140" s="32">
        <f t="shared" si="100"/>
        <v>0</v>
      </c>
      <c r="AB140" s="32">
        <f t="shared" si="93"/>
        <v>0</v>
      </c>
      <c r="AC140" s="32">
        <f t="shared" si="94"/>
        <v>0</v>
      </c>
      <c r="AD140" s="32">
        <f t="shared" si="95"/>
        <v>952.20000000000005</v>
      </c>
      <c r="AE140" s="32">
        <f t="shared" si="101"/>
        <v>0</v>
      </c>
      <c r="AF140" s="33"/>
      <c r="AG140" s="34"/>
      <c r="AH140" s="1" t="str">
        <f t="shared" si="96"/>
        <v/>
      </c>
    </row>
    <row r="141" ht="47.25">
      <c r="A141" s="14" t="s">
        <v>132</v>
      </c>
      <c r="B141" s="15" t="s">
        <v>29</v>
      </c>
      <c r="C141" s="14"/>
      <c r="D141" s="14"/>
      <c r="E141" s="31" t="s">
        <v>30</v>
      </c>
      <c r="F141" s="32">
        <f t="shared" si="111"/>
        <v>0</v>
      </c>
      <c r="G141" s="32">
        <f t="shared" si="112"/>
        <v>0</v>
      </c>
      <c r="H141" s="32">
        <f t="shared" si="113"/>
        <v>952.20000000000005</v>
      </c>
      <c r="I141" s="32">
        <f t="shared" si="102"/>
        <v>0</v>
      </c>
      <c r="J141" s="32">
        <f t="shared" si="103"/>
        <v>0</v>
      </c>
      <c r="K141" s="32">
        <f t="shared" si="104"/>
        <v>0</v>
      </c>
      <c r="L141" s="32">
        <f t="shared" si="105"/>
        <v>0</v>
      </c>
      <c r="M141" s="32">
        <f t="shared" si="106"/>
        <v>0</v>
      </c>
      <c r="N141" s="32">
        <f t="shared" si="107"/>
        <v>952.20000000000005</v>
      </c>
      <c r="O141" s="32">
        <f t="shared" si="108"/>
        <v>0</v>
      </c>
      <c r="P141" s="32">
        <f t="shared" si="109"/>
        <v>0</v>
      </c>
      <c r="Q141" s="32">
        <f t="shared" si="110"/>
        <v>0</v>
      </c>
      <c r="R141" s="32">
        <f t="shared" si="87"/>
        <v>0</v>
      </c>
      <c r="S141" s="32">
        <f t="shared" si="88"/>
        <v>0</v>
      </c>
      <c r="T141" s="32">
        <f t="shared" si="89"/>
        <v>952.20000000000005</v>
      </c>
      <c r="U141" s="32">
        <f t="shared" si="97"/>
        <v>0</v>
      </c>
      <c r="V141" s="32">
        <f t="shared" si="90"/>
        <v>0</v>
      </c>
      <c r="W141" s="32">
        <f t="shared" si="91"/>
        <v>0</v>
      </c>
      <c r="X141" s="32">
        <f t="shared" si="92"/>
        <v>952.20000000000005</v>
      </c>
      <c r="Y141" s="32">
        <f t="shared" si="98"/>
        <v>0</v>
      </c>
      <c r="Z141" s="32">
        <f t="shared" si="99"/>
        <v>0</v>
      </c>
      <c r="AA141" s="32">
        <f t="shared" si="100"/>
        <v>0</v>
      </c>
      <c r="AB141" s="32">
        <f t="shared" si="93"/>
        <v>0</v>
      </c>
      <c r="AC141" s="32">
        <f t="shared" si="94"/>
        <v>0</v>
      </c>
      <c r="AD141" s="32">
        <f t="shared" si="95"/>
        <v>952.20000000000005</v>
      </c>
      <c r="AE141" s="32">
        <f t="shared" si="101"/>
        <v>0</v>
      </c>
      <c r="AF141" s="33"/>
      <c r="AG141" s="34"/>
      <c r="AH141" s="1" t="str">
        <f t="shared" si="96"/>
        <v/>
      </c>
    </row>
    <row r="142" ht="63">
      <c r="A142" s="14" t="s">
        <v>132</v>
      </c>
      <c r="B142" s="15" t="s">
        <v>29</v>
      </c>
      <c r="C142" s="14" t="s">
        <v>51</v>
      </c>
      <c r="D142" s="14" t="s">
        <v>100</v>
      </c>
      <c r="E142" s="31" t="s">
        <v>101</v>
      </c>
      <c r="F142" s="32"/>
      <c r="G142" s="32"/>
      <c r="H142" s="32">
        <v>952.20000000000005</v>
      </c>
      <c r="I142" s="32"/>
      <c r="J142" s="32"/>
      <c r="K142" s="32"/>
      <c r="L142" s="32">
        <f t="shared" si="105"/>
        <v>0</v>
      </c>
      <c r="M142" s="32">
        <f t="shared" si="106"/>
        <v>0</v>
      </c>
      <c r="N142" s="32">
        <f t="shared" si="107"/>
        <v>952.20000000000005</v>
      </c>
      <c r="O142" s="32"/>
      <c r="P142" s="32"/>
      <c r="Q142" s="32"/>
      <c r="R142" s="32">
        <f t="shared" si="87"/>
        <v>0</v>
      </c>
      <c r="S142" s="32">
        <f t="shared" si="88"/>
        <v>0</v>
      </c>
      <c r="T142" s="32">
        <f t="shared" si="89"/>
        <v>952.20000000000005</v>
      </c>
      <c r="U142" s="32"/>
      <c r="V142" s="32">
        <f t="shared" si="90"/>
        <v>0</v>
      </c>
      <c r="W142" s="32">
        <f t="shared" si="91"/>
        <v>0</v>
      </c>
      <c r="X142" s="32">
        <f t="shared" si="92"/>
        <v>952.20000000000005</v>
      </c>
      <c r="Y142" s="32"/>
      <c r="Z142" s="32"/>
      <c r="AA142" s="32"/>
      <c r="AB142" s="32">
        <f t="shared" si="93"/>
        <v>0</v>
      </c>
      <c r="AC142" s="32">
        <f t="shared" si="94"/>
        <v>0</v>
      </c>
      <c r="AD142" s="32">
        <f t="shared" si="95"/>
        <v>952.20000000000005</v>
      </c>
      <c r="AE142" s="32"/>
      <c r="AF142" s="33"/>
      <c r="AG142" s="34"/>
      <c r="AH142" s="1" t="str">
        <f t="shared" si="96"/>
        <v>0310</v>
      </c>
    </row>
    <row r="143" ht="63">
      <c r="A143" s="14" t="s">
        <v>134</v>
      </c>
      <c r="B143" s="15"/>
      <c r="C143" s="14"/>
      <c r="D143" s="14"/>
      <c r="E143" s="31" t="s">
        <v>135</v>
      </c>
      <c r="F143" s="32">
        <f t="shared" si="73"/>
        <v>10011.700000000001</v>
      </c>
      <c r="G143" s="32">
        <f t="shared" si="74"/>
        <v>0</v>
      </c>
      <c r="H143" s="32">
        <f t="shared" si="75"/>
        <v>0</v>
      </c>
      <c r="I143" s="32">
        <f t="shared" si="102"/>
        <v>0</v>
      </c>
      <c r="J143" s="32">
        <f t="shared" si="103"/>
        <v>0</v>
      </c>
      <c r="K143" s="32">
        <f t="shared" si="104"/>
        <v>0</v>
      </c>
      <c r="L143" s="32">
        <f t="shared" si="105"/>
        <v>10011.700000000001</v>
      </c>
      <c r="M143" s="32">
        <f t="shared" si="106"/>
        <v>0</v>
      </c>
      <c r="N143" s="32">
        <f t="shared" si="107"/>
        <v>0</v>
      </c>
      <c r="O143" s="32">
        <f t="shared" si="108"/>
        <v>0</v>
      </c>
      <c r="P143" s="32">
        <f t="shared" si="109"/>
        <v>0</v>
      </c>
      <c r="Q143" s="32">
        <f t="shared" si="110"/>
        <v>0</v>
      </c>
      <c r="R143" s="32">
        <f t="shared" si="87"/>
        <v>10011.700000000001</v>
      </c>
      <c r="S143" s="32">
        <f t="shared" si="88"/>
        <v>0</v>
      </c>
      <c r="T143" s="32">
        <f t="shared" si="89"/>
        <v>0</v>
      </c>
      <c r="U143" s="32">
        <f t="shared" si="97"/>
        <v>0</v>
      </c>
      <c r="V143" s="32">
        <f t="shared" si="90"/>
        <v>10011.700000000001</v>
      </c>
      <c r="W143" s="32">
        <f t="shared" si="91"/>
        <v>0</v>
      </c>
      <c r="X143" s="32">
        <f t="shared" si="92"/>
        <v>0</v>
      </c>
      <c r="Y143" s="32">
        <f t="shared" si="98"/>
        <v>0</v>
      </c>
      <c r="Z143" s="32">
        <f t="shared" si="99"/>
        <v>0</v>
      </c>
      <c r="AA143" s="32">
        <f t="shared" si="100"/>
        <v>0</v>
      </c>
      <c r="AB143" s="32">
        <f t="shared" si="93"/>
        <v>10011.700000000001</v>
      </c>
      <c r="AC143" s="32">
        <f t="shared" si="94"/>
        <v>0</v>
      </c>
      <c r="AD143" s="32">
        <f t="shared" si="95"/>
        <v>0</v>
      </c>
      <c r="AE143" s="32">
        <f t="shared" si="101"/>
        <v>0</v>
      </c>
      <c r="AF143" s="33"/>
      <c r="AG143" s="34"/>
      <c r="AH143" s="1" t="str">
        <f t="shared" si="96"/>
        <v/>
      </c>
    </row>
    <row r="144" ht="47.25">
      <c r="A144" s="14" t="s">
        <v>134</v>
      </c>
      <c r="B144" s="15" t="s">
        <v>29</v>
      </c>
      <c r="C144" s="14"/>
      <c r="D144" s="14"/>
      <c r="E144" s="31" t="s">
        <v>30</v>
      </c>
      <c r="F144" s="32">
        <f t="shared" si="73"/>
        <v>10011.700000000001</v>
      </c>
      <c r="G144" s="32">
        <f t="shared" si="74"/>
        <v>0</v>
      </c>
      <c r="H144" s="32">
        <f t="shared" si="75"/>
        <v>0</v>
      </c>
      <c r="I144" s="32">
        <f t="shared" si="102"/>
        <v>0</v>
      </c>
      <c r="J144" s="32">
        <f t="shared" si="103"/>
        <v>0</v>
      </c>
      <c r="K144" s="32">
        <f t="shared" si="104"/>
        <v>0</v>
      </c>
      <c r="L144" s="32">
        <f t="shared" si="105"/>
        <v>10011.700000000001</v>
      </c>
      <c r="M144" s="32">
        <f t="shared" si="106"/>
        <v>0</v>
      </c>
      <c r="N144" s="32">
        <f t="shared" si="107"/>
        <v>0</v>
      </c>
      <c r="O144" s="32">
        <f t="shared" si="108"/>
        <v>0</v>
      </c>
      <c r="P144" s="32">
        <f t="shared" si="109"/>
        <v>0</v>
      </c>
      <c r="Q144" s="32">
        <f t="shared" si="110"/>
        <v>0</v>
      </c>
      <c r="R144" s="32">
        <f t="shared" si="87"/>
        <v>10011.700000000001</v>
      </c>
      <c r="S144" s="32">
        <f t="shared" si="88"/>
        <v>0</v>
      </c>
      <c r="T144" s="32">
        <f t="shared" si="89"/>
        <v>0</v>
      </c>
      <c r="U144" s="32">
        <f t="shared" si="97"/>
        <v>0</v>
      </c>
      <c r="V144" s="32">
        <f t="shared" si="90"/>
        <v>10011.700000000001</v>
      </c>
      <c r="W144" s="32">
        <f t="shared" si="91"/>
        <v>0</v>
      </c>
      <c r="X144" s="32">
        <f t="shared" si="92"/>
        <v>0</v>
      </c>
      <c r="Y144" s="32">
        <f t="shared" si="98"/>
        <v>0</v>
      </c>
      <c r="Z144" s="32">
        <f t="shared" si="99"/>
        <v>0</v>
      </c>
      <c r="AA144" s="32">
        <f t="shared" si="100"/>
        <v>0</v>
      </c>
      <c r="AB144" s="32">
        <f t="shared" si="93"/>
        <v>10011.700000000001</v>
      </c>
      <c r="AC144" s="32">
        <f t="shared" si="94"/>
        <v>0</v>
      </c>
      <c r="AD144" s="32">
        <f t="shared" si="95"/>
        <v>0</v>
      </c>
      <c r="AE144" s="32">
        <f t="shared" si="101"/>
        <v>0</v>
      </c>
      <c r="AF144" s="33"/>
      <c r="AG144" s="34"/>
      <c r="AH144" s="1" t="str">
        <f t="shared" si="96"/>
        <v/>
      </c>
    </row>
    <row r="145" ht="63">
      <c r="A145" s="14" t="s">
        <v>134</v>
      </c>
      <c r="B145" s="15" t="s">
        <v>29</v>
      </c>
      <c r="C145" s="14" t="s">
        <v>51</v>
      </c>
      <c r="D145" s="14" t="s">
        <v>100</v>
      </c>
      <c r="E145" s="31" t="s">
        <v>101</v>
      </c>
      <c r="F145" s="32">
        <v>10011.700000000001</v>
      </c>
      <c r="G145" s="32"/>
      <c r="H145" s="32"/>
      <c r="I145" s="32"/>
      <c r="J145" s="32"/>
      <c r="K145" s="32"/>
      <c r="L145" s="32">
        <f t="shared" si="105"/>
        <v>10011.700000000001</v>
      </c>
      <c r="M145" s="32">
        <f t="shared" si="106"/>
        <v>0</v>
      </c>
      <c r="N145" s="32">
        <f t="shared" si="107"/>
        <v>0</v>
      </c>
      <c r="O145" s="32"/>
      <c r="P145" s="32"/>
      <c r="Q145" s="32"/>
      <c r="R145" s="32">
        <f t="shared" si="87"/>
        <v>10011.700000000001</v>
      </c>
      <c r="S145" s="32">
        <f t="shared" si="88"/>
        <v>0</v>
      </c>
      <c r="T145" s="32">
        <f t="shared" si="89"/>
        <v>0</v>
      </c>
      <c r="U145" s="32"/>
      <c r="V145" s="32">
        <f t="shared" si="90"/>
        <v>10011.700000000001</v>
      </c>
      <c r="W145" s="32">
        <f t="shared" si="91"/>
        <v>0</v>
      </c>
      <c r="X145" s="32">
        <f t="shared" si="92"/>
        <v>0</v>
      </c>
      <c r="Y145" s="32"/>
      <c r="Z145" s="32"/>
      <c r="AA145" s="32"/>
      <c r="AB145" s="32">
        <f t="shared" si="93"/>
        <v>10011.700000000001</v>
      </c>
      <c r="AC145" s="32">
        <f t="shared" si="94"/>
        <v>0</v>
      </c>
      <c r="AD145" s="32">
        <f t="shared" si="95"/>
        <v>0</v>
      </c>
      <c r="AE145" s="32"/>
      <c r="AF145" s="33"/>
      <c r="AG145" s="34"/>
      <c r="AH145" s="1" t="str">
        <f t="shared" si="96"/>
        <v>0310</v>
      </c>
    </row>
    <row r="146" ht="63">
      <c r="A146" s="14" t="s">
        <v>136</v>
      </c>
      <c r="B146" s="15"/>
      <c r="C146" s="14"/>
      <c r="D146" s="14"/>
      <c r="E146" s="31" t="s">
        <v>137</v>
      </c>
      <c r="F146" s="32">
        <f t="shared" ref="F146:F153" si="114">F147</f>
        <v>877.10000000000002</v>
      </c>
      <c r="G146" s="32">
        <f t="shared" ref="G146:G153" si="115">G147</f>
        <v>10827.4</v>
      </c>
      <c r="H146" s="32">
        <f t="shared" ref="H146:H153" si="116">H147</f>
        <v>0</v>
      </c>
      <c r="I146" s="32">
        <f t="shared" si="102"/>
        <v>0</v>
      </c>
      <c r="J146" s="32">
        <f t="shared" si="103"/>
        <v>0</v>
      </c>
      <c r="K146" s="32">
        <f t="shared" si="104"/>
        <v>0</v>
      </c>
      <c r="L146" s="32">
        <f t="shared" si="105"/>
        <v>877.10000000000002</v>
      </c>
      <c r="M146" s="32">
        <f t="shared" si="106"/>
        <v>10827.4</v>
      </c>
      <c r="N146" s="32">
        <f t="shared" si="107"/>
        <v>0</v>
      </c>
      <c r="O146" s="32">
        <f t="shared" si="108"/>
        <v>-877.10000000000002</v>
      </c>
      <c r="P146" s="32">
        <f t="shared" si="109"/>
        <v>-9950.2999999999993</v>
      </c>
      <c r="Q146" s="32">
        <f t="shared" si="110"/>
        <v>10827.4</v>
      </c>
      <c r="R146" s="32">
        <f t="shared" si="87"/>
        <v>0</v>
      </c>
      <c r="S146" s="32">
        <f t="shared" si="88"/>
        <v>877.10000000000036</v>
      </c>
      <c r="T146" s="32">
        <f t="shared" si="89"/>
        <v>10827.4</v>
      </c>
      <c r="U146" s="32">
        <f t="shared" si="97"/>
        <v>0</v>
      </c>
      <c r="V146" s="32">
        <f t="shared" si="90"/>
        <v>0</v>
      </c>
      <c r="W146" s="32">
        <f t="shared" si="91"/>
        <v>877.10000000000036</v>
      </c>
      <c r="X146" s="32">
        <f t="shared" si="92"/>
        <v>10827.4</v>
      </c>
      <c r="Y146" s="32">
        <f t="shared" si="98"/>
        <v>0</v>
      </c>
      <c r="Z146" s="32">
        <f t="shared" si="99"/>
        <v>0</v>
      </c>
      <c r="AA146" s="32">
        <f t="shared" si="100"/>
        <v>0</v>
      </c>
      <c r="AB146" s="32">
        <f t="shared" si="93"/>
        <v>0</v>
      </c>
      <c r="AC146" s="32">
        <f t="shared" si="94"/>
        <v>877.10000000000036</v>
      </c>
      <c r="AD146" s="32">
        <f t="shared" si="95"/>
        <v>10827.4</v>
      </c>
      <c r="AE146" s="32">
        <f t="shared" si="101"/>
        <v>0</v>
      </c>
      <c r="AF146" s="33"/>
      <c r="AG146" s="34"/>
      <c r="AH146" s="1" t="str">
        <f t="shared" si="96"/>
        <v/>
      </c>
    </row>
    <row r="147" ht="47.25">
      <c r="A147" s="14" t="s">
        <v>136</v>
      </c>
      <c r="B147" s="15" t="s">
        <v>29</v>
      </c>
      <c r="C147" s="14"/>
      <c r="D147" s="14"/>
      <c r="E147" s="31" t="s">
        <v>30</v>
      </c>
      <c r="F147" s="32">
        <f t="shared" si="114"/>
        <v>877.10000000000002</v>
      </c>
      <c r="G147" s="32">
        <f t="shared" si="115"/>
        <v>10827.4</v>
      </c>
      <c r="H147" s="32">
        <f t="shared" si="116"/>
        <v>0</v>
      </c>
      <c r="I147" s="32">
        <f t="shared" si="102"/>
        <v>0</v>
      </c>
      <c r="J147" s="32">
        <f t="shared" si="103"/>
        <v>0</v>
      </c>
      <c r="K147" s="32">
        <f t="shared" si="104"/>
        <v>0</v>
      </c>
      <c r="L147" s="32">
        <f t="shared" si="105"/>
        <v>877.10000000000002</v>
      </c>
      <c r="M147" s="32">
        <f t="shared" si="106"/>
        <v>10827.4</v>
      </c>
      <c r="N147" s="32">
        <f t="shared" si="107"/>
        <v>0</v>
      </c>
      <c r="O147" s="32">
        <f t="shared" si="108"/>
        <v>-877.10000000000002</v>
      </c>
      <c r="P147" s="32">
        <f t="shared" si="109"/>
        <v>-9950.2999999999993</v>
      </c>
      <c r="Q147" s="32">
        <f t="shared" si="110"/>
        <v>10827.4</v>
      </c>
      <c r="R147" s="32">
        <f t="shared" si="87"/>
        <v>0</v>
      </c>
      <c r="S147" s="32">
        <f t="shared" si="88"/>
        <v>877.10000000000036</v>
      </c>
      <c r="T147" s="32">
        <f t="shared" si="89"/>
        <v>10827.4</v>
      </c>
      <c r="U147" s="32">
        <f t="shared" si="97"/>
        <v>0</v>
      </c>
      <c r="V147" s="32">
        <f t="shared" si="90"/>
        <v>0</v>
      </c>
      <c r="W147" s="32">
        <f t="shared" si="91"/>
        <v>877.10000000000036</v>
      </c>
      <c r="X147" s="32">
        <f t="shared" si="92"/>
        <v>10827.4</v>
      </c>
      <c r="Y147" s="32">
        <f t="shared" si="98"/>
        <v>0</v>
      </c>
      <c r="Z147" s="32">
        <f t="shared" si="99"/>
        <v>0</v>
      </c>
      <c r="AA147" s="32">
        <f t="shared" si="100"/>
        <v>0</v>
      </c>
      <c r="AB147" s="32">
        <f t="shared" si="93"/>
        <v>0</v>
      </c>
      <c r="AC147" s="32">
        <f t="shared" si="94"/>
        <v>877.10000000000036</v>
      </c>
      <c r="AD147" s="32">
        <f t="shared" si="95"/>
        <v>10827.4</v>
      </c>
      <c r="AE147" s="32">
        <f t="shared" si="101"/>
        <v>0</v>
      </c>
      <c r="AF147" s="33"/>
      <c r="AG147" s="34"/>
      <c r="AH147" s="1" t="str">
        <f t="shared" si="96"/>
        <v/>
      </c>
    </row>
    <row r="148" ht="63">
      <c r="A148" s="14" t="s">
        <v>136</v>
      </c>
      <c r="B148" s="15" t="s">
        <v>29</v>
      </c>
      <c r="C148" s="14" t="s">
        <v>51</v>
      </c>
      <c r="D148" s="14" t="s">
        <v>100</v>
      </c>
      <c r="E148" s="31" t="s">
        <v>101</v>
      </c>
      <c r="F148" s="32">
        <v>877.10000000000002</v>
      </c>
      <c r="G148" s="32">
        <v>10827.4</v>
      </c>
      <c r="H148" s="32"/>
      <c r="I148" s="32"/>
      <c r="J148" s="32"/>
      <c r="K148" s="32"/>
      <c r="L148" s="32">
        <f t="shared" si="105"/>
        <v>877.10000000000002</v>
      </c>
      <c r="M148" s="32">
        <f t="shared" si="106"/>
        <v>10827.4</v>
      </c>
      <c r="N148" s="32">
        <f t="shared" si="107"/>
        <v>0</v>
      </c>
      <c r="O148" s="32">
        <v>-877.10000000000002</v>
      </c>
      <c r="P148" s="32">
        <v>-9950.2999999999993</v>
      </c>
      <c r="Q148" s="32">
        <v>10827.4</v>
      </c>
      <c r="R148" s="32">
        <f t="shared" si="87"/>
        <v>0</v>
      </c>
      <c r="S148" s="32">
        <f t="shared" si="88"/>
        <v>877.10000000000036</v>
      </c>
      <c r="T148" s="32">
        <f t="shared" si="89"/>
        <v>10827.4</v>
      </c>
      <c r="U148" s="32"/>
      <c r="V148" s="32">
        <f t="shared" si="90"/>
        <v>0</v>
      </c>
      <c r="W148" s="32">
        <f t="shared" si="91"/>
        <v>877.10000000000036</v>
      </c>
      <c r="X148" s="32">
        <f t="shared" si="92"/>
        <v>10827.4</v>
      </c>
      <c r="Y148" s="32"/>
      <c r="Z148" s="32"/>
      <c r="AA148" s="32"/>
      <c r="AB148" s="32">
        <f t="shared" si="93"/>
        <v>0</v>
      </c>
      <c r="AC148" s="32">
        <f t="shared" si="94"/>
        <v>877.10000000000036</v>
      </c>
      <c r="AD148" s="32">
        <f t="shared" si="95"/>
        <v>10827.4</v>
      </c>
      <c r="AE148" s="32"/>
      <c r="AF148" s="33"/>
      <c r="AG148" s="34"/>
      <c r="AH148" s="1" t="str">
        <f t="shared" si="96"/>
        <v>0310</v>
      </c>
    </row>
    <row r="149" ht="47.25">
      <c r="A149" s="14" t="s">
        <v>138</v>
      </c>
      <c r="B149" s="15"/>
      <c r="C149" s="14"/>
      <c r="D149" s="14"/>
      <c r="E149" s="31" t="s">
        <v>139</v>
      </c>
      <c r="F149" s="32">
        <f t="shared" si="114"/>
        <v>877.10000000000002</v>
      </c>
      <c r="G149" s="32">
        <f t="shared" si="115"/>
        <v>10827.4</v>
      </c>
      <c r="H149" s="32">
        <f t="shared" si="116"/>
        <v>0</v>
      </c>
      <c r="I149" s="32">
        <f t="shared" si="102"/>
        <v>0</v>
      </c>
      <c r="J149" s="32">
        <f t="shared" si="103"/>
        <v>0</v>
      </c>
      <c r="K149" s="32">
        <f t="shared" si="104"/>
        <v>0</v>
      </c>
      <c r="L149" s="32">
        <f t="shared" si="105"/>
        <v>877.10000000000002</v>
      </c>
      <c r="M149" s="32">
        <f t="shared" si="106"/>
        <v>10827.4</v>
      </c>
      <c r="N149" s="32">
        <f t="shared" si="107"/>
        <v>0</v>
      </c>
      <c r="O149" s="32">
        <f t="shared" si="108"/>
        <v>-877.10000000000002</v>
      </c>
      <c r="P149" s="32">
        <f t="shared" si="109"/>
        <v>877.10000000000002</v>
      </c>
      <c r="Q149" s="32">
        <f t="shared" si="110"/>
        <v>0</v>
      </c>
      <c r="R149" s="32">
        <f t="shared" si="87"/>
        <v>0</v>
      </c>
      <c r="S149" s="32">
        <f t="shared" si="88"/>
        <v>11704.5</v>
      </c>
      <c r="T149" s="32">
        <f t="shared" si="89"/>
        <v>0</v>
      </c>
      <c r="U149" s="32">
        <f t="shared" si="97"/>
        <v>0</v>
      </c>
      <c r="V149" s="32">
        <f t="shared" si="90"/>
        <v>0</v>
      </c>
      <c r="W149" s="32">
        <f t="shared" si="91"/>
        <v>11704.5</v>
      </c>
      <c r="X149" s="32">
        <f t="shared" si="92"/>
        <v>0</v>
      </c>
      <c r="Y149" s="32">
        <f t="shared" si="98"/>
        <v>0</v>
      </c>
      <c r="Z149" s="32">
        <f t="shared" si="99"/>
        <v>0</v>
      </c>
      <c r="AA149" s="32">
        <f t="shared" si="100"/>
        <v>0</v>
      </c>
      <c r="AB149" s="32">
        <f t="shared" si="93"/>
        <v>0</v>
      </c>
      <c r="AC149" s="32">
        <f t="shared" si="94"/>
        <v>11704.5</v>
      </c>
      <c r="AD149" s="32">
        <f t="shared" si="95"/>
        <v>0</v>
      </c>
      <c r="AE149" s="32">
        <f t="shared" si="101"/>
        <v>0</v>
      </c>
      <c r="AF149" s="33"/>
      <c r="AG149" s="34"/>
      <c r="AH149" s="1" t="str">
        <f t="shared" si="96"/>
        <v/>
      </c>
    </row>
    <row r="150" ht="47.25">
      <c r="A150" s="14" t="s">
        <v>138</v>
      </c>
      <c r="B150" s="15" t="s">
        <v>29</v>
      </c>
      <c r="C150" s="14"/>
      <c r="D150" s="14"/>
      <c r="E150" s="31" t="s">
        <v>30</v>
      </c>
      <c r="F150" s="32">
        <f t="shared" si="114"/>
        <v>877.10000000000002</v>
      </c>
      <c r="G150" s="32">
        <f t="shared" si="115"/>
        <v>10827.4</v>
      </c>
      <c r="H150" s="32">
        <f t="shared" si="116"/>
        <v>0</v>
      </c>
      <c r="I150" s="32">
        <f t="shared" si="102"/>
        <v>0</v>
      </c>
      <c r="J150" s="32">
        <f t="shared" si="103"/>
        <v>0</v>
      </c>
      <c r="K150" s="32">
        <f t="shared" si="104"/>
        <v>0</v>
      </c>
      <c r="L150" s="32">
        <f t="shared" si="105"/>
        <v>877.10000000000002</v>
      </c>
      <c r="M150" s="32">
        <f t="shared" si="106"/>
        <v>10827.4</v>
      </c>
      <c r="N150" s="32">
        <f t="shared" si="107"/>
        <v>0</v>
      </c>
      <c r="O150" s="32">
        <f t="shared" si="108"/>
        <v>-877.10000000000002</v>
      </c>
      <c r="P150" s="32">
        <f t="shared" si="109"/>
        <v>877.10000000000002</v>
      </c>
      <c r="Q150" s="32">
        <f t="shared" si="110"/>
        <v>0</v>
      </c>
      <c r="R150" s="32">
        <f t="shared" si="87"/>
        <v>0</v>
      </c>
      <c r="S150" s="32">
        <f t="shared" si="88"/>
        <v>11704.5</v>
      </c>
      <c r="T150" s="32">
        <f t="shared" si="89"/>
        <v>0</v>
      </c>
      <c r="U150" s="32">
        <f t="shared" si="97"/>
        <v>0</v>
      </c>
      <c r="V150" s="32">
        <f t="shared" si="90"/>
        <v>0</v>
      </c>
      <c r="W150" s="32">
        <f t="shared" si="91"/>
        <v>11704.5</v>
      </c>
      <c r="X150" s="32">
        <f t="shared" si="92"/>
        <v>0</v>
      </c>
      <c r="Y150" s="32">
        <f t="shared" si="98"/>
        <v>0</v>
      </c>
      <c r="Z150" s="32">
        <f t="shared" si="99"/>
        <v>0</v>
      </c>
      <c r="AA150" s="32">
        <f t="shared" si="100"/>
        <v>0</v>
      </c>
      <c r="AB150" s="32">
        <f t="shared" si="93"/>
        <v>0</v>
      </c>
      <c r="AC150" s="32">
        <f t="shared" si="94"/>
        <v>11704.5</v>
      </c>
      <c r="AD150" s="32">
        <f t="shared" si="95"/>
        <v>0</v>
      </c>
      <c r="AE150" s="32">
        <f t="shared" si="101"/>
        <v>0</v>
      </c>
      <c r="AF150" s="33"/>
      <c r="AG150" s="34"/>
      <c r="AH150" s="1" t="str">
        <f t="shared" si="96"/>
        <v/>
      </c>
    </row>
    <row r="151" ht="63">
      <c r="A151" s="14" t="s">
        <v>138</v>
      </c>
      <c r="B151" s="15" t="s">
        <v>29</v>
      </c>
      <c r="C151" s="14" t="s">
        <v>51</v>
      </c>
      <c r="D151" s="14" t="s">
        <v>100</v>
      </c>
      <c r="E151" s="31" t="s">
        <v>101</v>
      </c>
      <c r="F151" s="32">
        <v>877.10000000000002</v>
      </c>
      <c r="G151" s="32">
        <v>10827.4</v>
      </c>
      <c r="H151" s="32"/>
      <c r="I151" s="32"/>
      <c r="J151" s="32"/>
      <c r="K151" s="32"/>
      <c r="L151" s="32">
        <f t="shared" si="105"/>
        <v>877.10000000000002</v>
      </c>
      <c r="M151" s="32">
        <f t="shared" si="106"/>
        <v>10827.4</v>
      </c>
      <c r="N151" s="32">
        <f t="shared" si="107"/>
        <v>0</v>
      </c>
      <c r="O151" s="32">
        <v>-877.10000000000002</v>
      </c>
      <c r="P151" s="32">
        <v>877.10000000000002</v>
      </c>
      <c r="Q151" s="32"/>
      <c r="R151" s="32">
        <f t="shared" si="87"/>
        <v>0</v>
      </c>
      <c r="S151" s="32">
        <f t="shared" si="88"/>
        <v>11704.5</v>
      </c>
      <c r="T151" s="32">
        <f t="shared" si="89"/>
        <v>0</v>
      </c>
      <c r="U151" s="32"/>
      <c r="V151" s="32">
        <f t="shared" si="90"/>
        <v>0</v>
      </c>
      <c r="W151" s="32">
        <f t="shared" si="91"/>
        <v>11704.5</v>
      </c>
      <c r="X151" s="32">
        <f t="shared" si="92"/>
        <v>0</v>
      </c>
      <c r="Y151" s="32"/>
      <c r="Z151" s="32"/>
      <c r="AA151" s="32"/>
      <c r="AB151" s="32">
        <f t="shared" si="93"/>
        <v>0</v>
      </c>
      <c r="AC151" s="32">
        <f t="shared" si="94"/>
        <v>11704.5</v>
      </c>
      <c r="AD151" s="32">
        <f t="shared" si="95"/>
        <v>0</v>
      </c>
      <c r="AE151" s="32"/>
      <c r="AF151" s="33"/>
      <c r="AG151" s="34"/>
      <c r="AH151" s="1" t="str">
        <f t="shared" si="96"/>
        <v>0310</v>
      </c>
    </row>
    <row r="152" ht="47.25">
      <c r="A152" s="14" t="s">
        <v>140</v>
      </c>
      <c r="B152" s="15"/>
      <c r="C152" s="14"/>
      <c r="D152" s="14"/>
      <c r="E152" s="31" t="s">
        <v>141</v>
      </c>
      <c r="F152" s="32">
        <f t="shared" si="114"/>
        <v>877.10000000000002</v>
      </c>
      <c r="G152" s="32">
        <f t="shared" si="115"/>
        <v>10827.4</v>
      </c>
      <c r="H152" s="32">
        <f t="shared" si="116"/>
        <v>0</v>
      </c>
      <c r="I152" s="32">
        <f t="shared" si="102"/>
        <v>0</v>
      </c>
      <c r="J152" s="32">
        <f t="shared" si="103"/>
        <v>0</v>
      </c>
      <c r="K152" s="32">
        <f t="shared" si="104"/>
        <v>0</v>
      </c>
      <c r="L152" s="32">
        <f t="shared" si="105"/>
        <v>877.10000000000002</v>
      </c>
      <c r="M152" s="32">
        <f t="shared" si="106"/>
        <v>10827.4</v>
      </c>
      <c r="N152" s="32">
        <f t="shared" si="107"/>
        <v>0</v>
      </c>
      <c r="O152" s="32">
        <f t="shared" si="108"/>
        <v>-877.10000000000002</v>
      </c>
      <c r="P152" s="32">
        <f t="shared" si="109"/>
        <v>877.10000000000002</v>
      </c>
      <c r="Q152" s="32">
        <f t="shared" si="110"/>
        <v>0</v>
      </c>
      <c r="R152" s="32">
        <f t="shared" si="87"/>
        <v>0</v>
      </c>
      <c r="S152" s="32">
        <f t="shared" si="88"/>
        <v>11704.5</v>
      </c>
      <c r="T152" s="32">
        <f t="shared" si="89"/>
        <v>0</v>
      </c>
      <c r="U152" s="32">
        <f t="shared" si="97"/>
        <v>0</v>
      </c>
      <c r="V152" s="32">
        <f t="shared" si="90"/>
        <v>0</v>
      </c>
      <c r="W152" s="32">
        <f t="shared" si="91"/>
        <v>11704.5</v>
      </c>
      <c r="X152" s="32">
        <f t="shared" si="92"/>
        <v>0</v>
      </c>
      <c r="Y152" s="32">
        <f t="shared" si="98"/>
        <v>0</v>
      </c>
      <c r="Z152" s="32">
        <f t="shared" si="99"/>
        <v>0</v>
      </c>
      <c r="AA152" s="32">
        <f t="shared" si="100"/>
        <v>0</v>
      </c>
      <c r="AB152" s="32">
        <f t="shared" si="93"/>
        <v>0</v>
      </c>
      <c r="AC152" s="32">
        <f t="shared" si="94"/>
        <v>11704.5</v>
      </c>
      <c r="AD152" s="32">
        <f t="shared" si="95"/>
        <v>0</v>
      </c>
      <c r="AE152" s="32">
        <f t="shared" si="101"/>
        <v>0</v>
      </c>
      <c r="AF152" s="33"/>
      <c r="AG152" s="34"/>
      <c r="AH152" s="1" t="str">
        <f t="shared" si="96"/>
        <v/>
      </c>
    </row>
    <row r="153" ht="47.25">
      <c r="A153" s="14" t="s">
        <v>140</v>
      </c>
      <c r="B153" s="15" t="s">
        <v>29</v>
      </c>
      <c r="C153" s="14"/>
      <c r="D153" s="14"/>
      <c r="E153" s="31" t="s">
        <v>30</v>
      </c>
      <c r="F153" s="32">
        <f t="shared" si="114"/>
        <v>877.10000000000002</v>
      </c>
      <c r="G153" s="32">
        <f t="shared" si="115"/>
        <v>10827.4</v>
      </c>
      <c r="H153" s="32">
        <f t="shared" si="116"/>
        <v>0</v>
      </c>
      <c r="I153" s="32">
        <f t="shared" si="102"/>
        <v>0</v>
      </c>
      <c r="J153" s="32">
        <f t="shared" si="103"/>
        <v>0</v>
      </c>
      <c r="K153" s="32">
        <f t="shared" si="104"/>
        <v>0</v>
      </c>
      <c r="L153" s="32">
        <f t="shared" si="105"/>
        <v>877.10000000000002</v>
      </c>
      <c r="M153" s="32">
        <f t="shared" si="106"/>
        <v>10827.4</v>
      </c>
      <c r="N153" s="32">
        <f t="shared" si="107"/>
        <v>0</v>
      </c>
      <c r="O153" s="32">
        <f t="shared" si="108"/>
        <v>-877.10000000000002</v>
      </c>
      <c r="P153" s="32">
        <f t="shared" si="109"/>
        <v>877.10000000000002</v>
      </c>
      <c r="Q153" s="32">
        <f t="shared" si="110"/>
        <v>0</v>
      </c>
      <c r="R153" s="32">
        <f t="shared" si="87"/>
        <v>0</v>
      </c>
      <c r="S153" s="32">
        <f t="shared" si="88"/>
        <v>11704.5</v>
      </c>
      <c r="T153" s="32">
        <f t="shared" si="89"/>
        <v>0</v>
      </c>
      <c r="U153" s="32">
        <f t="shared" si="97"/>
        <v>0</v>
      </c>
      <c r="V153" s="32">
        <f t="shared" si="90"/>
        <v>0</v>
      </c>
      <c r="W153" s="32">
        <f t="shared" si="91"/>
        <v>11704.5</v>
      </c>
      <c r="X153" s="32">
        <f t="shared" si="92"/>
        <v>0</v>
      </c>
      <c r="Y153" s="32">
        <f t="shared" si="98"/>
        <v>0</v>
      </c>
      <c r="Z153" s="32">
        <f t="shared" si="99"/>
        <v>0</v>
      </c>
      <c r="AA153" s="32">
        <f t="shared" si="100"/>
        <v>0</v>
      </c>
      <c r="AB153" s="32">
        <f t="shared" si="93"/>
        <v>0</v>
      </c>
      <c r="AC153" s="32">
        <f t="shared" si="94"/>
        <v>11704.5</v>
      </c>
      <c r="AD153" s="32">
        <f t="shared" si="95"/>
        <v>0</v>
      </c>
      <c r="AE153" s="32">
        <f t="shared" si="101"/>
        <v>0</v>
      </c>
      <c r="AF153" s="33"/>
      <c r="AG153" s="34"/>
      <c r="AH153" s="1" t="str">
        <f t="shared" si="96"/>
        <v/>
      </c>
    </row>
    <row r="154" ht="63">
      <c r="A154" s="14" t="s">
        <v>140</v>
      </c>
      <c r="B154" s="15" t="s">
        <v>29</v>
      </c>
      <c r="C154" s="14" t="s">
        <v>51</v>
      </c>
      <c r="D154" s="14" t="s">
        <v>100</v>
      </c>
      <c r="E154" s="31" t="s">
        <v>101</v>
      </c>
      <c r="F154" s="32">
        <v>877.10000000000002</v>
      </c>
      <c r="G154" s="32">
        <v>10827.4</v>
      </c>
      <c r="H154" s="32"/>
      <c r="I154" s="32"/>
      <c r="J154" s="32"/>
      <c r="K154" s="32"/>
      <c r="L154" s="32">
        <f t="shared" si="105"/>
        <v>877.10000000000002</v>
      </c>
      <c r="M154" s="32">
        <f t="shared" si="106"/>
        <v>10827.4</v>
      </c>
      <c r="N154" s="32">
        <f t="shared" si="107"/>
        <v>0</v>
      </c>
      <c r="O154" s="32">
        <v>-877.10000000000002</v>
      </c>
      <c r="P154" s="32">
        <v>877.10000000000002</v>
      </c>
      <c r="Q154" s="32"/>
      <c r="R154" s="32">
        <f t="shared" si="87"/>
        <v>0</v>
      </c>
      <c r="S154" s="32">
        <f t="shared" si="88"/>
        <v>11704.5</v>
      </c>
      <c r="T154" s="32">
        <f t="shared" si="89"/>
        <v>0</v>
      </c>
      <c r="U154" s="32"/>
      <c r="V154" s="32">
        <f t="shared" si="90"/>
        <v>0</v>
      </c>
      <c r="W154" s="32">
        <f t="shared" si="91"/>
        <v>11704.5</v>
      </c>
      <c r="X154" s="32">
        <f t="shared" si="92"/>
        <v>0</v>
      </c>
      <c r="Y154" s="32"/>
      <c r="Z154" s="32"/>
      <c r="AA154" s="32"/>
      <c r="AB154" s="32">
        <f t="shared" si="93"/>
        <v>0</v>
      </c>
      <c r="AC154" s="32">
        <f t="shared" si="94"/>
        <v>11704.5</v>
      </c>
      <c r="AD154" s="32">
        <f t="shared" si="95"/>
        <v>0</v>
      </c>
      <c r="AE154" s="32"/>
      <c r="AF154" s="33"/>
      <c r="AG154" s="34"/>
      <c r="AH154" s="1" t="str">
        <f t="shared" si="96"/>
        <v>0310</v>
      </c>
    </row>
    <row r="155" s="24" customFormat="1" ht="63">
      <c r="A155" s="25" t="s">
        <v>142</v>
      </c>
      <c r="B155" s="26"/>
      <c r="C155" s="25"/>
      <c r="D155" s="25"/>
      <c r="E155" s="35" t="s">
        <v>143</v>
      </c>
      <c r="F155" s="28"/>
      <c r="G155" s="28"/>
      <c r="H155" s="28"/>
      <c r="I155" s="28"/>
      <c r="J155" s="28"/>
      <c r="K155" s="28"/>
      <c r="L155" s="28"/>
      <c r="M155" s="28"/>
      <c r="N155" s="28"/>
      <c r="O155" s="28">
        <f t="shared" si="108"/>
        <v>25563.157999999999</v>
      </c>
      <c r="P155" s="28">
        <f t="shared" si="109"/>
        <v>0</v>
      </c>
      <c r="Q155" s="28">
        <f t="shared" si="110"/>
        <v>0</v>
      </c>
      <c r="R155" s="28">
        <f t="shared" si="87"/>
        <v>25563.157999999999</v>
      </c>
      <c r="S155" s="28">
        <f t="shared" si="88"/>
        <v>0</v>
      </c>
      <c r="T155" s="28">
        <f t="shared" si="89"/>
        <v>0</v>
      </c>
      <c r="U155" s="28">
        <f t="shared" si="97"/>
        <v>0</v>
      </c>
      <c r="V155" s="28">
        <f t="shared" si="90"/>
        <v>25563.157999999999</v>
      </c>
      <c r="W155" s="28">
        <f t="shared" si="91"/>
        <v>0</v>
      </c>
      <c r="X155" s="28">
        <f t="shared" si="92"/>
        <v>0</v>
      </c>
      <c r="Y155" s="28">
        <f t="shared" si="98"/>
        <v>0</v>
      </c>
      <c r="Z155" s="28">
        <f t="shared" si="99"/>
        <v>0</v>
      </c>
      <c r="AA155" s="28">
        <f t="shared" si="100"/>
        <v>0</v>
      </c>
      <c r="AB155" s="28">
        <f t="shared" si="93"/>
        <v>25563.157999999999</v>
      </c>
      <c r="AC155" s="28">
        <f t="shared" si="94"/>
        <v>0</v>
      </c>
      <c r="AD155" s="28">
        <f t="shared" si="95"/>
        <v>0</v>
      </c>
      <c r="AE155" s="28">
        <f t="shared" si="101"/>
        <v>0</v>
      </c>
      <c r="AF155" s="29"/>
      <c r="AG155" s="30"/>
      <c r="AH155" s="24" t="str">
        <f t="shared" si="96"/>
        <v/>
      </c>
    </row>
    <row r="156" s="1" customFormat="1" ht="63">
      <c r="A156" s="14" t="s">
        <v>144</v>
      </c>
      <c r="B156" s="15"/>
      <c r="C156" s="14"/>
      <c r="D156" s="14"/>
      <c r="E156" s="35" t="s">
        <v>145</v>
      </c>
      <c r="F156" s="32"/>
      <c r="G156" s="32"/>
      <c r="H156" s="32"/>
      <c r="I156" s="32"/>
      <c r="J156" s="32"/>
      <c r="K156" s="32"/>
      <c r="L156" s="32"/>
      <c r="M156" s="32"/>
      <c r="N156" s="32"/>
      <c r="O156" s="32">
        <f t="shared" si="108"/>
        <v>25563.157999999999</v>
      </c>
      <c r="P156" s="32">
        <f t="shared" si="109"/>
        <v>0</v>
      </c>
      <c r="Q156" s="32">
        <f t="shared" si="110"/>
        <v>0</v>
      </c>
      <c r="R156" s="32">
        <f t="shared" si="87"/>
        <v>25563.157999999999</v>
      </c>
      <c r="S156" s="32">
        <f t="shared" si="88"/>
        <v>0</v>
      </c>
      <c r="T156" s="32">
        <f t="shared" si="89"/>
        <v>0</v>
      </c>
      <c r="U156" s="32">
        <f t="shared" si="97"/>
        <v>0</v>
      </c>
      <c r="V156" s="32">
        <f t="shared" si="90"/>
        <v>25563.157999999999</v>
      </c>
      <c r="W156" s="32">
        <f t="shared" si="91"/>
        <v>0</v>
      </c>
      <c r="X156" s="32">
        <f t="shared" si="92"/>
        <v>0</v>
      </c>
      <c r="Y156" s="32">
        <f t="shared" si="98"/>
        <v>0</v>
      </c>
      <c r="Z156" s="32">
        <f t="shared" si="99"/>
        <v>0</v>
      </c>
      <c r="AA156" s="32">
        <f t="shared" si="100"/>
        <v>0</v>
      </c>
      <c r="AB156" s="32">
        <f t="shared" si="93"/>
        <v>25563.157999999999</v>
      </c>
      <c r="AC156" s="32">
        <f t="shared" si="94"/>
        <v>0</v>
      </c>
      <c r="AD156" s="32">
        <f t="shared" si="95"/>
        <v>0</v>
      </c>
      <c r="AE156" s="32">
        <f t="shared" si="101"/>
        <v>0</v>
      </c>
      <c r="AF156" s="33"/>
      <c r="AG156" s="34"/>
      <c r="AH156" s="1" t="str">
        <f t="shared" si="96"/>
        <v/>
      </c>
    </row>
    <row r="157" s="1" customFormat="1" ht="63">
      <c r="A157" s="14" t="s">
        <v>144</v>
      </c>
      <c r="B157" s="15" t="s">
        <v>29</v>
      </c>
      <c r="C157" s="14"/>
      <c r="D157" s="14"/>
      <c r="E157" s="31" t="s">
        <v>30</v>
      </c>
      <c r="F157" s="32"/>
      <c r="G157" s="32"/>
      <c r="H157" s="32"/>
      <c r="I157" s="32"/>
      <c r="J157" s="32"/>
      <c r="K157" s="32"/>
      <c r="L157" s="32"/>
      <c r="M157" s="32"/>
      <c r="N157" s="32"/>
      <c r="O157" s="32">
        <f t="shared" si="108"/>
        <v>25563.157999999999</v>
      </c>
      <c r="P157" s="32">
        <f t="shared" si="109"/>
        <v>0</v>
      </c>
      <c r="Q157" s="32">
        <f t="shared" si="110"/>
        <v>0</v>
      </c>
      <c r="R157" s="32">
        <f t="shared" si="87"/>
        <v>25563.157999999999</v>
      </c>
      <c r="S157" s="32">
        <f t="shared" si="88"/>
        <v>0</v>
      </c>
      <c r="T157" s="32">
        <f t="shared" si="89"/>
        <v>0</v>
      </c>
      <c r="U157" s="32">
        <f t="shared" si="97"/>
        <v>0</v>
      </c>
      <c r="V157" s="32">
        <f t="shared" si="90"/>
        <v>25563.157999999999</v>
      </c>
      <c r="W157" s="32">
        <f t="shared" si="91"/>
        <v>0</v>
      </c>
      <c r="X157" s="32">
        <f t="shared" si="92"/>
        <v>0</v>
      </c>
      <c r="Y157" s="32">
        <f t="shared" si="98"/>
        <v>0</v>
      </c>
      <c r="Z157" s="32">
        <f t="shared" si="99"/>
        <v>0</v>
      </c>
      <c r="AA157" s="32">
        <f t="shared" si="100"/>
        <v>0</v>
      </c>
      <c r="AB157" s="32">
        <f t="shared" si="93"/>
        <v>25563.157999999999</v>
      </c>
      <c r="AC157" s="32">
        <f t="shared" si="94"/>
        <v>0</v>
      </c>
      <c r="AD157" s="32">
        <f t="shared" si="95"/>
        <v>0</v>
      </c>
      <c r="AE157" s="32">
        <f t="shared" si="101"/>
        <v>0</v>
      </c>
      <c r="AF157" s="33"/>
      <c r="AG157" s="34"/>
      <c r="AH157" s="1" t="str">
        <f t="shared" si="96"/>
        <v/>
      </c>
    </row>
    <row r="158" s="1" customFormat="1" ht="63">
      <c r="A158" s="14" t="s">
        <v>144</v>
      </c>
      <c r="B158" s="15" t="s">
        <v>29</v>
      </c>
      <c r="C158" s="14" t="s">
        <v>51</v>
      </c>
      <c r="D158" s="14" t="s">
        <v>100</v>
      </c>
      <c r="E158" s="31" t="s">
        <v>101</v>
      </c>
      <c r="F158" s="32"/>
      <c r="G158" s="32"/>
      <c r="H158" s="32"/>
      <c r="I158" s="32"/>
      <c r="J158" s="32"/>
      <c r="K158" s="32"/>
      <c r="L158" s="32"/>
      <c r="M158" s="32"/>
      <c r="N158" s="32"/>
      <c r="O158" s="32">
        <v>25563.157999999999</v>
      </c>
      <c r="P158" s="32"/>
      <c r="Q158" s="32"/>
      <c r="R158" s="32">
        <f t="shared" si="87"/>
        <v>25563.157999999999</v>
      </c>
      <c r="S158" s="32">
        <f t="shared" si="88"/>
        <v>0</v>
      </c>
      <c r="T158" s="32">
        <f t="shared" si="89"/>
        <v>0</v>
      </c>
      <c r="U158" s="32"/>
      <c r="V158" s="32">
        <f t="shared" si="90"/>
        <v>25563.157999999999</v>
      </c>
      <c r="W158" s="32">
        <f t="shared" si="91"/>
        <v>0</v>
      </c>
      <c r="X158" s="32">
        <f t="shared" si="92"/>
        <v>0</v>
      </c>
      <c r="Y158" s="32"/>
      <c r="Z158" s="32"/>
      <c r="AA158" s="32"/>
      <c r="AB158" s="32">
        <f t="shared" si="93"/>
        <v>25563.157999999999</v>
      </c>
      <c r="AC158" s="32">
        <f t="shared" si="94"/>
        <v>0</v>
      </c>
      <c r="AD158" s="32">
        <f t="shared" si="95"/>
        <v>0</v>
      </c>
      <c r="AE158" s="32"/>
      <c r="AF158" s="33"/>
      <c r="AG158" s="34"/>
      <c r="AH158" s="1" t="str">
        <f t="shared" si="96"/>
        <v>0310</v>
      </c>
    </row>
    <row r="159" s="24" customFormat="1">
      <c r="A159" s="25" t="s">
        <v>146</v>
      </c>
      <c r="B159" s="26"/>
      <c r="C159" s="25"/>
      <c r="D159" s="25"/>
      <c r="E159" s="27" t="s">
        <v>58</v>
      </c>
      <c r="F159" s="28">
        <f>F160+F193+F204</f>
        <v>576064.89999999991</v>
      </c>
      <c r="G159" s="28">
        <f>G160+G193+G204</f>
        <v>390783.29999999999</v>
      </c>
      <c r="H159" s="28">
        <f>H160+H193+H204</f>
        <v>364960.20000000001</v>
      </c>
      <c r="I159" s="28">
        <f>I160+I193+I204</f>
        <v>-6240.6999999999998</v>
      </c>
      <c r="J159" s="28">
        <f>J160+J193+J204</f>
        <v>-17569.200000000001</v>
      </c>
      <c r="K159" s="28">
        <f>K160+K193+K204</f>
        <v>-3339.1999999999998</v>
      </c>
      <c r="L159" s="28">
        <f t="shared" si="105"/>
        <v>569824.19999999995</v>
      </c>
      <c r="M159" s="28">
        <f t="shared" si="106"/>
        <v>373214.09999999998</v>
      </c>
      <c r="N159" s="28">
        <f t="shared" si="107"/>
        <v>361621</v>
      </c>
      <c r="O159" s="28">
        <f>O160+O193+O204</f>
        <v>6110.0849999999991</v>
      </c>
      <c r="P159" s="28">
        <f>P160+P193+P204</f>
        <v>12334.299999999999</v>
      </c>
      <c r="Q159" s="28">
        <f>Q160+Q193+Q204</f>
        <v>12334.299999999999</v>
      </c>
      <c r="R159" s="28">
        <f t="shared" si="87"/>
        <v>575934.28499999992</v>
      </c>
      <c r="S159" s="28">
        <f t="shared" si="88"/>
        <v>385548.39999999997</v>
      </c>
      <c r="T159" s="28">
        <f t="shared" si="89"/>
        <v>373955.29999999999</v>
      </c>
      <c r="U159" s="28">
        <f>U160+U193+U204</f>
        <v>0</v>
      </c>
      <c r="V159" s="28">
        <f t="shared" si="90"/>
        <v>575934.28499999992</v>
      </c>
      <c r="W159" s="28">
        <f t="shared" si="91"/>
        <v>385548.39999999997</v>
      </c>
      <c r="X159" s="28">
        <f t="shared" si="92"/>
        <v>373955.29999999999</v>
      </c>
      <c r="Y159" s="28">
        <f>Y160+Y193+Y204</f>
        <v>-4679.0699999999997</v>
      </c>
      <c r="Z159" s="28">
        <f>Z160+Z193+Z204</f>
        <v>0</v>
      </c>
      <c r="AA159" s="28">
        <f>AA160+AA193+AA204</f>
        <v>0</v>
      </c>
      <c r="AB159" s="28">
        <f t="shared" si="93"/>
        <v>571255.21499999997</v>
      </c>
      <c r="AC159" s="28">
        <f t="shared" si="94"/>
        <v>385548.39999999997</v>
      </c>
      <c r="AD159" s="28">
        <f t="shared" si="95"/>
        <v>373955.29999999999</v>
      </c>
      <c r="AE159" s="28">
        <f>AE160+AE193+AE204</f>
        <v>0</v>
      </c>
      <c r="AF159" s="29"/>
      <c r="AG159" s="30"/>
      <c r="AH159" s="24" t="str">
        <f t="shared" si="96"/>
        <v/>
      </c>
    </row>
    <row r="160" ht="110.25">
      <c r="A160" s="14" t="s">
        <v>147</v>
      </c>
      <c r="B160" s="15"/>
      <c r="C160" s="14"/>
      <c r="D160" s="14"/>
      <c r="E160" s="31" t="s">
        <v>148</v>
      </c>
      <c r="F160" s="32">
        <f>F161+F171+F174+F179+F182+F187+F190</f>
        <v>534801.89999999991</v>
      </c>
      <c r="G160" s="32">
        <f>G161+G171+G174+G179+G182+G187+G190</f>
        <v>348848.5</v>
      </c>
      <c r="H160" s="32">
        <f>H161+H171+H174+H179+H182+H187+H190</f>
        <v>323025.40000000002</v>
      </c>
      <c r="I160" s="32">
        <f>I161+I171+I174+I179+I182+I187+I190</f>
        <v>-6240.6999999999998</v>
      </c>
      <c r="J160" s="32">
        <f>J161+J171+J174+J179+J182+J187+J190</f>
        <v>-17569.200000000001</v>
      </c>
      <c r="K160" s="32">
        <f>K161+K171+K174+K179+K182+K187+K190</f>
        <v>-3339.1999999999998</v>
      </c>
      <c r="L160" s="32">
        <f t="shared" si="105"/>
        <v>528561.19999999995</v>
      </c>
      <c r="M160" s="32">
        <f t="shared" si="106"/>
        <v>331279.29999999999</v>
      </c>
      <c r="N160" s="32">
        <f t="shared" si="107"/>
        <v>319686.20000000001</v>
      </c>
      <c r="O160" s="32">
        <f>O161+O171+O174+O179+O182+O187+O190</f>
        <v>-6224.2150000000001</v>
      </c>
      <c r="P160" s="32">
        <f>P161+P171+P174+P179+P182+P187+P190</f>
        <v>0</v>
      </c>
      <c r="Q160" s="32">
        <f>Q161+Q171+Q174+Q179+Q182+Q187+Q190</f>
        <v>0</v>
      </c>
      <c r="R160" s="32">
        <f t="shared" si="87"/>
        <v>522336.98499999993</v>
      </c>
      <c r="S160" s="32">
        <f t="shared" si="88"/>
        <v>331279.29999999999</v>
      </c>
      <c r="T160" s="32">
        <f t="shared" si="89"/>
        <v>319686.20000000001</v>
      </c>
      <c r="U160" s="32">
        <f>U161+U171+U174+U179+U182+U187+U190</f>
        <v>0</v>
      </c>
      <c r="V160" s="32">
        <f t="shared" si="90"/>
        <v>522336.98499999993</v>
      </c>
      <c r="W160" s="32">
        <f t="shared" si="91"/>
        <v>331279.29999999999</v>
      </c>
      <c r="X160" s="32">
        <f t="shared" si="92"/>
        <v>319686.20000000001</v>
      </c>
      <c r="Y160" s="32">
        <f>Y161+Y171+Y174+Y179+Y182+Y187+Y190</f>
        <v>-4344.8699999999999</v>
      </c>
      <c r="Z160" s="32">
        <f>Z161+Z171+Z174+Z179+Z182+Z187+Z190</f>
        <v>0</v>
      </c>
      <c r="AA160" s="32">
        <f>AA161+AA171+AA174+AA179+AA182+AA187+AA190</f>
        <v>0</v>
      </c>
      <c r="AB160" s="32">
        <f t="shared" si="93"/>
        <v>517992.11499999993</v>
      </c>
      <c r="AC160" s="32">
        <f t="shared" si="94"/>
        <v>331279.29999999999</v>
      </c>
      <c r="AD160" s="32">
        <f t="shared" si="95"/>
        <v>319686.20000000001</v>
      </c>
      <c r="AE160" s="32">
        <f>AE161+AE171+AE174+AE179+AE182+AE187+AE190</f>
        <v>0</v>
      </c>
      <c r="AF160" s="33"/>
      <c r="AG160" s="34"/>
      <c r="AH160" s="1" t="str">
        <f t="shared" si="96"/>
        <v/>
      </c>
    </row>
    <row r="161" ht="47.25">
      <c r="A161" s="14" t="s">
        <v>149</v>
      </c>
      <c r="B161" s="15"/>
      <c r="C161" s="14"/>
      <c r="D161" s="14"/>
      <c r="E161" s="31" t="s">
        <v>150</v>
      </c>
      <c r="F161" s="32">
        <f>F162+F165+F168</f>
        <v>275053</v>
      </c>
      <c r="G161" s="32">
        <f>G162+G165+G168</f>
        <v>278678.29999999999</v>
      </c>
      <c r="H161" s="32">
        <f>H162+H165+H168</f>
        <v>278678.29999999999</v>
      </c>
      <c r="I161" s="32">
        <f>I162+I165+I168</f>
        <v>0</v>
      </c>
      <c r="J161" s="32">
        <f>J162+J165+J168</f>
        <v>0</v>
      </c>
      <c r="K161" s="32">
        <f>K162+K165+K168</f>
        <v>0</v>
      </c>
      <c r="L161" s="32">
        <f t="shared" si="105"/>
        <v>275053</v>
      </c>
      <c r="M161" s="32">
        <f t="shared" si="106"/>
        <v>278678.29999999999</v>
      </c>
      <c r="N161" s="32">
        <f t="shared" si="107"/>
        <v>278678.29999999999</v>
      </c>
      <c r="O161" s="32">
        <f>O162+O165+O168</f>
        <v>-3721.6900000000001</v>
      </c>
      <c r="P161" s="32">
        <f>P162+P165+P168</f>
        <v>0</v>
      </c>
      <c r="Q161" s="32">
        <f>Q162+Q165+Q168</f>
        <v>0</v>
      </c>
      <c r="R161" s="32">
        <f t="shared" si="87"/>
        <v>271331.31</v>
      </c>
      <c r="S161" s="32">
        <f t="shared" si="88"/>
        <v>278678.29999999999</v>
      </c>
      <c r="T161" s="32">
        <f t="shared" si="89"/>
        <v>278678.29999999999</v>
      </c>
      <c r="U161" s="32">
        <f>U162+U165+U168</f>
        <v>0</v>
      </c>
      <c r="V161" s="32">
        <f t="shared" si="90"/>
        <v>271331.31</v>
      </c>
      <c r="W161" s="32">
        <f t="shared" si="91"/>
        <v>278678.29999999999</v>
      </c>
      <c r="X161" s="32">
        <f t="shared" si="92"/>
        <v>278678.29999999999</v>
      </c>
      <c r="Y161" s="32">
        <f>Y162+Y165+Y168</f>
        <v>-2839.152</v>
      </c>
      <c r="Z161" s="32">
        <f>Z162+Z165+Z168</f>
        <v>0</v>
      </c>
      <c r="AA161" s="32">
        <f>AA162+AA165+AA168</f>
        <v>0</v>
      </c>
      <c r="AB161" s="32">
        <f t="shared" si="93"/>
        <v>268492.158</v>
      </c>
      <c r="AC161" s="32">
        <f t="shared" si="94"/>
        <v>278678.29999999999</v>
      </c>
      <c r="AD161" s="32">
        <f t="shared" si="95"/>
        <v>278678.29999999999</v>
      </c>
      <c r="AE161" s="32">
        <f>AE162+AE165+AE168</f>
        <v>0</v>
      </c>
      <c r="AF161" s="33"/>
      <c r="AG161" s="34"/>
      <c r="AH161" s="1" t="str">
        <f t="shared" si="96"/>
        <v/>
      </c>
    </row>
    <row r="162" ht="94.5">
      <c r="A162" s="14" t="s">
        <v>149</v>
      </c>
      <c r="B162" s="15" t="s">
        <v>151</v>
      </c>
      <c r="C162" s="14"/>
      <c r="D162" s="14"/>
      <c r="E162" s="31" t="s">
        <v>152</v>
      </c>
      <c r="F162" s="32">
        <f>F163+F164</f>
        <v>245993.70000000001</v>
      </c>
      <c r="G162" s="32">
        <f>G163+G164</f>
        <v>252914.19999999998</v>
      </c>
      <c r="H162" s="32">
        <f>H163+H164</f>
        <v>252914.19999999998</v>
      </c>
      <c r="I162" s="32">
        <f>I163+I164</f>
        <v>0</v>
      </c>
      <c r="J162" s="32">
        <f>J163+J164</f>
        <v>0</v>
      </c>
      <c r="K162" s="32">
        <f>K163+K164</f>
        <v>0</v>
      </c>
      <c r="L162" s="32">
        <f t="shared" si="105"/>
        <v>245993.70000000001</v>
      </c>
      <c r="M162" s="32">
        <f t="shared" si="106"/>
        <v>252914.19999999998</v>
      </c>
      <c r="N162" s="32">
        <f t="shared" si="107"/>
        <v>252914.19999999998</v>
      </c>
      <c r="O162" s="32">
        <f>O163+O164</f>
        <v>0</v>
      </c>
      <c r="P162" s="32">
        <f>P163+P164</f>
        <v>0</v>
      </c>
      <c r="Q162" s="32">
        <f>Q163+Q164</f>
        <v>0</v>
      </c>
      <c r="R162" s="32">
        <f t="shared" si="87"/>
        <v>245993.70000000001</v>
      </c>
      <c r="S162" s="32">
        <f t="shared" si="88"/>
        <v>252914.19999999998</v>
      </c>
      <c r="T162" s="32">
        <f t="shared" si="89"/>
        <v>252914.19999999998</v>
      </c>
      <c r="U162" s="32">
        <f>U163+U164</f>
        <v>0</v>
      </c>
      <c r="V162" s="32">
        <f t="shared" si="90"/>
        <v>245993.70000000001</v>
      </c>
      <c r="W162" s="32">
        <f t="shared" si="91"/>
        <v>252914.19999999998</v>
      </c>
      <c r="X162" s="32">
        <f t="shared" si="92"/>
        <v>252914.19999999998</v>
      </c>
      <c r="Y162" s="32">
        <f>Y163+Y164</f>
        <v>-3460.3000000000002</v>
      </c>
      <c r="Z162" s="32">
        <f>Z163+Z164</f>
        <v>0</v>
      </c>
      <c r="AA162" s="32">
        <f>AA163+AA164</f>
        <v>0</v>
      </c>
      <c r="AB162" s="32">
        <f t="shared" si="93"/>
        <v>242533.40000000002</v>
      </c>
      <c r="AC162" s="32">
        <f t="shared" si="94"/>
        <v>252914.19999999998</v>
      </c>
      <c r="AD162" s="32">
        <f t="shared" si="95"/>
        <v>252914.19999999998</v>
      </c>
      <c r="AE162" s="32">
        <f>AE163+AE164</f>
        <v>0</v>
      </c>
      <c r="AF162" s="33"/>
      <c r="AG162" s="34"/>
      <c r="AH162" s="1" t="str">
        <f t="shared" si="96"/>
        <v/>
      </c>
    </row>
    <row r="163">
      <c r="A163" s="14" t="s">
        <v>149</v>
      </c>
      <c r="B163" s="15" t="s">
        <v>151</v>
      </c>
      <c r="C163" s="14" t="s">
        <v>51</v>
      </c>
      <c r="D163" s="14" t="s">
        <v>67</v>
      </c>
      <c r="E163" s="31" t="s">
        <v>153</v>
      </c>
      <c r="F163" s="32">
        <v>75258</v>
      </c>
      <c r="G163" s="32">
        <v>77378.899999999994</v>
      </c>
      <c r="H163" s="32">
        <v>77378.899999999994</v>
      </c>
      <c r="I163" s="32"/>
      <c r="J163" s="32"/>
      <c r="K163" s="32"/>
      <c r="L163" s="32">
        <f t="shared" si="105"/>
        <v>75258</v>
      </c>
      <c r="M163" s="32">
        <f t="shared" si="106"/>
        <v>77378.899999999994</v>
      </c>
      <c r="N163" s="32">
        <f t="shared" si="107"/>
        <v>77378.899999999994</v>
      </c>
      <c r="O163" s="32"/>
      <c r="P163" s="32"/>
      <c r="Q163" s="32"/>
      <c r="R163" s="32">
        <f t="shared" si="87"/>
        <v>75258</v>
      </c>
      <c r="S163" s="32">
        <f t="shared" si="88"/>
        <v>77378.899999999994</v>
      </c>
      <c r="T163" s="32">
        <f t="shared" si="89"/>
        <v>77378.899999999994</v>
      </c>
      <c r="U163" s="32"/>
      <c r="V163" s="32">
        <f t="shared" si="90"/>
        <v>75258</v>
      </c>
      <c r="W163" s="32">
        <f t="shared" si="91"/>
        <v>77378.899999999994</v>
      </c>
      <c r="X163" s="32">
        <f t="shared" si="92"/>
        <v>77378.899999999994</v>
      </c>
      <c r="Y163" s="32">
        <v>-1060.5</v>
      </c>
      <c r="Z163" s="32"/>
      <c r="AA163" s="32"/>
      <c r="AB163" s="32">
        <f t="shared" si="93"/>
        <v>74197.5</v>
      </c>
      <c r="AC163" s="32">
        <f t="shared" si="94"/>
        <v>77378.899999999994</v>
      </c>
      <c r="AD163" s="32">
        <f t="shared" si="95"/>
        <v>77378.899999999994</v>
      </c>
      <c r="AE163" s="32"/>
      <c r="AF163" s="33"/>
      <c r="AG163" s="34"/>
      <c r="AH163" s="1" t="str">
        <f t="shared" si="96"/>
        <v>0309</v>
      </c>
    </row>
    <row r="164" ht="63">
      <c r="A164" s="14" t="s">
        <v>149</v>
      </c>
      <c r="B164" s="15" t="s">
        <v>151</v>
      </c>
      <c r="C164" s="14" t="s">
        <v>51</v>
      </c>
      <c r="D164" s="14" t="s">
        <v>100</v>
      </c>
      <c r="E164" s="31" t="s">
        <v>101</v>
      </c>
      <c r="F164" s="32">
        <v>170735.70000000001</v>
      </c>
      <c r="G164" s="32">
        <v>175535.29999999999</v>
      </c>
      <c r="H164" s="32">
        <v>175535.29999999999</v>
      </c>
      <c r="I164" s="32"/>
      <c r="J164" s="32"/>
      <c r="K164" s="32"/>
      <c r="L164" s="32">
        <f t="shared" si="105"/>
        <v>170735.70000000001</v>
      </c>
      <c r="M164" s="32">
        <f t="shared" si="106"/>
        <v>175535.29999999999</v>
      </c>
      <c r="N164" s="32">
        <f t="shared" si="107"/>
        <v>175535.29999999999</v>
      </c>
      <c r="O164" s="32"/>
      <c r="P164" s="32"/>
      <c r="Q164" s="32"/>
      <c r="R164" s="32">
        <f t="shared" ref="R164:R227" si="117">L164+O164</f>
        <v>170735.70000000001</v>
      </c>
      <c r="S164" s="32">
        <f t="shared" ref="S164:S227" si="118">M164+P164</f>
        <v>175535.29999999999</v>
      </c>
      <c r="T164" s="32">
        <f t="shared" ref="T164:T227" si="119">N164+Q164</f>
        <v>175535.29999999999</v>
      </c>
      <c r="U164" s="32"/>
      <c r="V164" s="32">
        <f t="shared" ref="V164:V227" si="120">R164+U164</f>
        <v>170735.70000000001</v>
      </c>
      <c r="W164" s="32">
        <f t="shared" ref="W164:W227" si="121">S164</f>
        <v>175535.29999999999</v>
      </c>
      <c r="X164" s="32">
        <f t="shared" ref="X164:X227" si="122">T164</f>
        <v>175535.29999999999</v>
      </c>
      <c r="Y164" s="32">
        <f>-876.6-1523.2</f>
        <v>-2399.8000000000002</v>
      </c>
      <c r="Z164" s="32"/>
      <c r="AA164" s="32"/>
      <c r="AB164" s="32">
        <f t="shared" ref="AB164:AB227" si="123">V164+Y164</f>
        <v>168335.90000000002</v>
      </c>
      <c r="AC164" s="32">
        <f t="shared" ref="AC164:AC227" si="124">W164+Z164</f>
        <v>175535.29999999999</v>
      </c>
      <c r="AD164" s="32">
        <f t="shared" ref="AD164:AD227" si="125">X164+AA164</f>
        <v>175535.29999999999</v>
      </c>
      <c r="AE164" s="32"/>
      <c r="AF164" s="33"/>
      <c r="AG164" s="34"/>
      <c r="AH164" s="1" t="str">
        <f t="shared" ref="AH164:AH227" si="126">CONCATENATE(C164,D164)</f>
        <v>0310</v>
      </c>
    </row>
    <row r="165" ht="31.5">
      <c r="A165" s="14" t="s">
        <v>149</v>
      </c>
      <c r="B165" s="15" t="s">
        <v>48</v>
      </c>
      <c r="C165" s="14"/>
      <c r="D165" s="14"/>
      <c r="E165" s="31" t="s">
        <v>49</v>
      </c>
      <c r="F165" s="32">
        <f>F166+F167</f>
        <v>25622</v>
      </c>
      <c r="G165" s="32">
        <f>G166+G167</f>
        <v>22776.900000000001</v>
      </c>
      <c r="H165" s="32">
        <f>H166+H167</f>
        <v>22776.900000000001</v>
      </c>
      <c r="I165" s="32">
        <f>I166+I167</f>
        <v>0</v>
      </c>
      <c r="J165" s="32">
        <f>J166+J167</f>
        <v>0</v>
      </c>
      <c r="K165" s="32">
        <f>K166+K167</f>
        <v>0</v>
      </c>
      <c r="L165" s="32">
        <f t="shared" si="105"/>
        <v>25622</v>
      </c>
      <c r="M165" s="32">
        <f t="shared" si="106"/>
        <v>22776.900000000001</v>
      </c>
      <c r="N165" s="32">
        <f t="shared" si="107"/>
        <v>22776.900000000001</v>
      </c>
      <c r="O165" s="32">
        <f>O166+O167</f>
        <v>-3721.6900000000001</v>
      </c>
      <c r="P165" s="32">
        <f>P166+P167</f>
        <v>0</v>
      </c>
      <c r="Q165" s="32">
        <f>Q166+Q167</f>
        <v>0</v>
      </c>
      <c r="R165" s="32">
        <f t="shared" si="117"/>
        <v>21900.310000000001</v>
      </c>
      <c r="S165" s="32">
        <f t="shared" si="118"/>
        <v>22776.900000000001</v>
      </c>
      <c r="T165" s="32">
        <f t="shared" si="119"/>
        <v>22776.900000000001</v>
      </c>
      <c r="U165" s="32">
        <f>U166+U167</f>
        <v>0</v>
      </c>
      <c r="V165" s="32">
        <f t="shared" si="120"/>
        <v>21900.310000000001</v>
      </c>
      <c r="W165" s="32">
        <f t="shared" si="121"/>
        <v>22776.900000000001</v>
      </c>
      <c r="X165" s="32">
        <f t="shared" si="122"/>
        <v>22776.900000000001</v>
      </c>
      <c r="Y165" s="32">
        <f>Y166+Y167</f>
        <v>621.14800000000002</v>
      </c>
      <c r="Z165" s="32">
        <f>Z166+Z167</f>
        <v>0</v>
      </c>
      <c r="AA165" s="32">
        <f>AA166+AA167</f>
        <v>0</v>
      </c>
      <c r="AB165" s="32">
        <f t="shared" si="123"/>
        <v>22521.458000000002</v>
      </c>
      <c r="AC165" s="32">
        <f t="shared" si="124"/>
        <v>22776.900000000001</v>
      </c>
      <c r="AD165" s="32">
        <f t="shared" si="125"/>
        <v>22776.900000000001</v>
      </c>
      <c r="AE165" s="32">
        <f>AE166+AE167</f>
        <v>0</v>
      </c>
      <c r="AF165" s="33"/>
      <c r="AG165" s="34"/>
      <c r="AH165" s="1" t="str">
        <f t="shared" si="126"/>
        <v/>
      </c>
    </row>
    <row r="166">
      <c r="A166" s="14" t="s">
        <v>149</v>
      </c>
      <c r="B166" s="15" t="s">
        <v>48</v>
      </c>
      <c r="C166" s="14" t="s">
        <v>51</v>
      </c>
      <c r="D166" s="14" t="s">
        <v>67</v>
      </c>
      <c r="E166" s="31" t="s">
        <v>153</v>
      </c>
      <c r="F166" s="32">
        <v>10153.1</v>
      </c>
      <c r="G166" s="32">
        <v>7153.1000000000004</v>
      </c>
      <c r="H166" s="32">
        <v>7153.1000000000004</v>
      </c>
      <c r="I166" s="32"/>
      <c r="J166" s="32"/>
      <c r="K166" s="32"/>
      <c r="L166" s="32">
        <f t="shared" si="105"/>
        <v>10153.1</v>
      </c>
      <c r="M166" s="32">
        <f t="shared" si="106"/>
        <v>7153.1000000000004</v>
      </c>
      <c r="N166" s="32">
        <f t="shared" si="107"/>
        <v>7153.1000000000004</v>
      </c>
      <c r="O166" s="32">
        <v>-3000</v>
      </c>
      <c r="P166" s="32"/>
      <c r="Q166" s="32"/>
      <c r="R166" s="32">
        <f t="shared" si="117"/>
        <v>7153.1000000000004</v>
      </c>
      <c r="S166" s="32">
        <f t="shared" si="118"/>
        <v>7153.1000000000004</v>
      </c>
      <c r="T166" s="32">
        <f t="shared" si="119"/>
        <v>7153.1000000000004</v>
      </c>
      <c r="U166" s="32"/>
      <c r="V166" s="32">
        <f t="shared" si="120"/>
        <v>7153.1000000000004</v>
      </c>
      <c r="W166" s="32">
        <f t="shared" si="121"/>
        <v>7153.1000000000004</v>
      </c>
      <c r="X166" s="32">
        <f t="shared" si="122"/>
        <v>7153.1000000000004</v>
      </c>
      <c r="Y166" s="32"/>
      <c r="Z166" s="32"/>
      <c r="AA166" s="32"/>
      <c r="AB166" s="32">
        <f t="shared" si="123"/>
        <v>7153.1000000000004</v>
      </c>
      <c r="AC166" s="32">
        <f t="shared" si="124"/>
        <v>7153.1000000000004</v>
      </c>
      <c r="AD166" s="32">
        <f t="shared" si="125"/>
        <v>7153.1000000000004</v>
      </c>
      <c r="AE166" s="32"/>
      <c r="AF166" s="33"/>
      <c r="AG166" s="34"/>
      <c r="AH166" s="1" t="str">
        <f t="shared" si="126"/>
        <v>0309</v>
      </c>
    </row>
    <row r="167" ht="63">
      <c r="A167" s="14" t="s">
        <v>149</v>
      </c>
      <c r="B167" s="15" t="s">
        <v>48</v>
      </c>
      <c r="C167" s="14" t="s">
        <v>51</v>
      </c>
      <c r="D167" s="14" t="s">
        <v>100</v>
      </c>
      <c r="E167" s="31" t="s">
        <v>101</v>
      </c>
      <c r="F167" s="32">
        <v>15468.9</v>
      </c>
      <c r="G167" s="32">
        <v>15623.799999999999</v>
      </c>
      <c r="H167" s="32">
        <v>15623.799999999999</v>
      </c>
      <c r="I167" s="32"/>
      <c r="J167" s="32"/>
      <c r="K167" s="32"/>
      <c r="L167" s="32">
        <f t="shared" si="105"/>
        <v>15468.9</v>
      </c>
      <c r="M167" s="32">
        <f t="shared" si="106"/>
        <v>15623.799999999999</v>
      </c>
      <c r="N167" s="32">
        <f t="shared" si="107"/>
        <v>15623.799999999999</v>
      </c>
      <c r="O167" s="32">
        <v>-721.69000000000005</v>
      </c>
      <c r="P167" s="32"/>
      <c r="Q167" s="32"/>
      <c r="R167" s="32">
        <f t="shared" si="117"/>
        <v>14747.209999999999</v>
      </c>
      <c r="S167" s="32">
        <f t="shared" si="118"/>
        <v>15623.799999999999</v>
      </c>
      <c r="T167" s="32">
        <f t="shared" si="119"/>
        <v>15623.799999999999</v>
      </c>
      <c r="U167" s="32"/>
      <c r="V167" s="32">
        <f t="shared" si="120"/>
        <v>14747.209999999999</v>
      </c>
      <c r="W167" s="32">
        <f t="shared" si="121"/>
        <v>15623.799999999999</v>
      </c>
      <c r="X167" s="32">
        <f t="shared" si="122"/>
        <v>15623.799999999999</v>
      </c>
      <c r="Y167" s="32">
        <v>621.14800000000002</v>
      </c>
      <c r="Z167" s="32"/>
      <c r="AA167" s="32"/>
      <c r="AB167" s="32">
        <f t="shared" si="123"/>
        <v>15368.357999999998</v>
      </c>
      <c r="AC167" s="32">
        <f t="shared" si="124"/>
        <v>15623.799999999999</v>
      </c>
      <c r="AD167" s="32">
        <f t="shared" si="125"/>
        <v>15623.799999999999</v>
      </c>
      <c r="AE167" s="32"/>
      <c r="AF167" s="33"/>
      <c r="AG167" s="34"/>
      <c r="AH167" s="1" t="str">
        <f t="shared" si="126"/>
        <v>0310</v>
      </c>
    </row>
    <row r="168">
      <c r="A168" s="14" t="s">
        <v>149</v>
      </c>
      <c r="B168" s="15" t="s">
        <v>44</v>
      </c>
      <c r="C168" s="14"/>
      <c r="D168" s="14"/>
      <c r="E168" s="31" t="s">
        <v>45</v>
      </c>
      <c r="F168" s="32">
        <f>F169+F170</f>
        <v>3437.2999999999997</v>
      </c>
      <c r="G168" s="32">
        <f>G169+G170</f>
        <v>2987.1999999999998</v>
      </c>
      <c r="H168" s="32">
        <f>H169+H170</f>
        <v>2987.1999999999998</v>
      </c>
      <c r="I168" s="32">
        <f>I169+I170</f>
        <v>0</v>
      </c>
      <c r="J168" s="32">
        <f>J169+J170</f>
        <v>0</v>
      </c>
      <c r="K168" s="32">
        <f>K169+K170</f>
        <v>0</v>
      </c>
      <c r="L168" s="32">
        <f t="shared" si="105"/>
        <v>3437.2999999999997</v>
      </c>
      <c r="M168" s="32">
        <f t="shared" si="106"/>
        <v>2987.1999999999998</v>
      </c>
      <c r="N168" s="32">
        <f t="shared" si="107"/>
        <v>2987.1999999999998</v>
      </c>
      <c r="O168" s="32">
        <f>O169+O170</f>
        <v>0</v>
      </c>
      <c r="P168" s="32">
        <f>P169+P170</f>
        <v>0</v>
      </c>
      <c r="Q168" s="32">
        <f>Q169+Q170</f>
        <v>0</v>
      </c>
      <c r="R168" s="32">
        <f t="shared" si="117"/>
        <v>3437.2999999999997</v>
      </c>
      <c r="S168" s="32">
        <f t="shared" si="118"/>
        <v>2987.1999999999998</v>
      </c>
      <c r="T168" s="32">
        <f t="shared" si="119"/>
        <v>2987.1999999999998</v>
      </c>
      <c r="U168" s="32">
        <f>U169+U170</f>
        <v>0</v>
      </c>
      <c r="V168" s="32">
        <f t="shared" si="120"/>
        <v>3437.2999999999997</v>
      </c>
      <c r="W168" s="32">
        <f t="shared" si="121"/>
        <v>2987.1999999999998</v>
      </c>
      <c r="X168" s="32">
        <f t="shared" si="122"/>
        <v>2987.1999999999998</v>
      </c>
      <c r="Y168" s="32">
        <f>Y169+Y170</f>
        <v>0</v>
      </c>
      <c r="Z168" s="32">
        <f>Z169+Z170</f>
        <v>0</v>
      </c>
      <c r="AA168" s="32">
        <f>AA169+AA170</f>
        <v>0</v>
      </c>
      <c r="AB168" s="32">
        <f t="shared" si="123"/>
        <v>3437.2999999999997</v>
      </c>
      <c r="AC168" s="32">
        <f t="shared" si="124"/>
        <v>2987.1999999999998</v>
      </c>
      <c r="AD168" s="32">
        <f t="shared" si="125"/>
        <v>2987.1999999999998</v>
      </c>
      <c r="AE168" s="32">
        <f>AE169+AE170</f>
        <v>0</v>
      </c>
      <c r="AF168" s="33"/>
      <c r="AG168" s="34"/>
      <c r="AH168" s="1" t="str">
        <f t="shared" si="126"/>
        <v/>
      </c>
    </row>
    <row r="169">
      <c r="A169" s="14" t="s">
        <v>149</v>
      </c>
      <c r="B169" s="15" t="s">
        <v>44</v>
      </c>
      <c r="C169" s="14" t="s">
        <v>51</v>
      </c>
      <c r="D169" s="14" t="s">
        <v>67</v>
      </c>
      <c r="E169" s="31" t="s">
        <v>153</v>
      </c>
      <c r="F169" s="32">
        <v>33.200000000000003</v>
      </c>
      <c r="G169" s="32">
        <v>33.200000000000003</v>
      </c>
      <c r="H169" s="32">
        <v>33.200000000000003</v>
      </c>
      <c r="I169" s="32"/>
      <c r="J169" s="32"/>
      <c r="K169" s="32"/>
      <c r="L169" s="32">
        <f t="shared" si="105"/>
        <v>33.200000000000003</v>
      </c>
      <c r="M169" s="32">
        <f t="shared" si="106"/>
        <v>33.200000000000003</v>
      </c>
      <c r="N169" s="32">
        <f t="shared" si="107"/>
        <v>33.200000000000003</v>
      </c>
      <c r="O169" s="32"/>
      <c r="P169" s="32"/>
      <c r="Q169" s="32"/>
      <c r="R169" s="32">
        <f t="shared" si="117"/>
        <v>33.200000000000003</v>
      </c>
      <c r="S169" s="32">
        <f t="shared" si="118"/>
        <v>33.200000000000003</v>
      </c>
      <c r="T169" s="32">
        <f t="shared" si="119"/>
        <v>33.200000000000003</v>
      </c>
      <c r="U169" s="32"/>
      <c r="V169" s="32">
        <f t="shared" si="120"/>
        <v>33.200000000000003</v>
      </c>
      <c r="W169" s="32">
        <f t="shared" si="121"/>
        <v>33.200000000000003</v>
      </c>
      <c r="X169" s="32">
        <f t="shared" si="122"/>
        <v>33.200000000000003</v>
      </c>
      <c r="Y169" s="32"/>
      <c r="Z169" s="32"/>
      <c r="AA169" s="32"/>
      <c r="AB169" s="32">
        <f t="shared" si="123"/>
        <v>33.200000000000003</v>
      </c>
      <c r="AC169" s="32">
        <f t="shared" si="124"/>
        <v>33.200000000000003</v>
      </c>
      <c r="AD169" s="32">
        <f t="shared" si="125"/>
        <v>33.200000000000003</v>
      </c>
      <c r="AE169" s="32"/>
      <c r="AF169" s="33"/>
      <c r="AG169" s="34"/>
      <c r="AH169" s="1" t="str">
        <f t="shared" si="126"/>
        <v>0309</v>
      </c>
    </row>
    <row r="170" ht="63">
      <c r="A170" s="14" t="s">
        <v>149</v>
      </c>
      <c r="B170" s="15" t="s">
        <v>44</v>
      </c>
      <c r="C170" s="14" t="s">
        <v>51</v>
      </c>
      <c r="D170" s="14" t="s">
        <v>100</v>
      </c>
      <c r="E170" s="31" t="s">
        <v>101</v>
      </c>
      <c r="F170" s="32">
        <v>3404.0999999999999</v>
      </c>
      <c r="G170" s="32">
        <v>2954</v>
      </c>
      <c r="H170" s="32">
        <v>2954</v>
      </c>
      <c r="I170" s="32"/>
      <c r="J170" s="32"/>
      <c r="K170" s="32"/>
      <c r="L170" s="32">
        <f t="shared" si="105"/>
        <v>3404.0999999999999</v>
      </c>
      <c r="M170" s="32">
        <f t="shared" si="106"/>
        <v>2954</v>
      </c>
      <c r="N170" s="32">
        <f t="shared" si="107"/>
        <v>2954</v>
      </c>
      <c r="O170" s="32"/>
      <c r="P170" s="32"/>
      <c r="Q170" s="32"/>
      <c r="R170" s="32">
        <f t="shared" si="117"/>
        <v>3404.0999999999999</v>
      </c>
      <c r="S170" s="32">
        <f t="shared" si="118"/>
        <v>2954</v>
      </c>
      <c r="T170" s="32">
        <f t="shared" si="119"/>
        <v>2954</v>
      </c>
      <c r="U170" s="32"/>
      <c r="V170" s="32">
        <f t="shared" si="120"/>
        <v>3404.0999999999999</v>
      </c>
      <c r="W170" s="32">
        <f t="shared" si="121"/>
        <v>2954</v>
      </c>
      <c r="X170" s="32">
        <f t="shared" si="122"/>
        <v>2954</v>
      </c>
      <c r="Y170" s="32"/>
      <c r="Z170" s="32"/>
      <c r="AA170" s="32"/>
      <c r="AB170" s="32">
        <f t="shared" si="123"/>
        <v>3404.0999999999999</v>
      </c>
      <c r="AC170" s="32">
        <f t="shared" si="124"/>
        <v>2954</v>
      </c>
      <c r="AD170" s="32">
        <f t="shared" si="125"/>
        <v>2954</v>
      </c>
      <c r="AE170" s="32"/>
      <c r="AF170" s="33"/>
      <c r="AG170" s="34"/>
      <c r="AH170" s="1" t="str">
        <f t="shared" si="126"/>
        <v>0310</v>
      </c>
    </row>
    <row r="171" ht="78.75">
      <c r="A171" s="14" t="s">
        <v>154</v>
      </c>
      <c r="B171" s="15"/>
      <c r="C171" s="14"/>
      <c r="D171" s="14"/>
      <c r="E171" s="35" t="s">
        <v>155</v>
      </c>
      <c r="F171" s="32">
        <f t="shared" ref="F171:F172" si="127">F172</f>
        <v>195572.5</v>
      </c>
      <c r="G171" s="32">
        <f t="shared" ref="G171:G172" si="128">G172</f>
        <v>0</v>
      </c>
      <c r="H171" s="32">
        <f t="shared" ref="H171:H172" si="129">H172</f>
        <v>0</v>
      </c>
      <c r="I171" s="32">
        <f t="shared" ref="I171:I172" si="130">I172</f>
        <v>0</v>
      </c>
      <c r="J171" s="32">
        <f t="shared" ref="J171:J172" si="131">J172</f>
        <v>0</v>
      </c>
      <c r="K171" s="32">
        <f t="shared" ref="K171:K172" si="132">K172</f>
        <v>0</v>
      </c>
      <c r="L171" s="32">
        <f t="shared" si="105"/>
        <v>195572.5</v>
      </c>
      <c r="M171" s="32">
        <f t="shared" si="106"/>
        <v>0</v>
      </c>
      <c r="N171" s="32">
        <f t="shared" si="107"/>
        <v>0</v>
      </c>
      <c r="O171" s="32">
        <f t="shared" ref="O171:O172" si="133">O172</f>
        <v>0</v>
      </c>
      <c r="P171" s="32">
        <f t="shared" ref="P171:P172" si="134">P172</f>
        <v>0</v>
      </c>
      <c r="Q171" s="32">
        <f t="shared" ref="Q171:Q172" si="135">Q172</f>
        <v>0</v>
      </c>
      <c r="R171" s="32">
        <f t="shared" si="117"/>
        <v>195572.5</v>
      </c>
      <c r="S171" s="32">
        <f t="shared" si="118"/>
        <v>0</v>
      </c>
      <c r="T171" s="32">
        <f t="shared" si="119"/>
        <v>0</v>
      </c>
      <c r="U171" s="32">
        <f t="shared" ref="U171:U172" si="136">U172</f>
        <v>0</v>
      </c>
      <c r="V171" s="32">
        <f t="shared" si="120"/>
        <v>195572.5</v>
      </c>
      <c r="W171" s="32">
        <f t="shared" si="121"/>
        <v>0</v>
      </c>
      <c r="X171" s="32">
        <f t="shared" si="122"/>
        <v>0</v>
      </c>
      <c r="Y171" s="32">
        <f t="shared" ref="Y171:Y172" si="137">Y172</f>
        <v>0</v>
      </c>
      <c r="Z171" s="32">
        <f t="shared" ref="Z171:Z172" si="138">Z172</f>
        <v>0</v>
      </c>
      <c r="AA171" s="32">
        <f t="shared" ref="AA171:AA172" si="139">AA172</f>
        <v>0</v>
      </c>
      <c r="AB171" s="32">
        <f t="shared" si="123"/>
        <v>195572.5</v>
      </c>
      <c r="AC171" s="32">
        <f t="shared" si="124"/>
        <v>0</v>
      </c>
      <c r="AD171" s="32">
        <f t="shared" si="125"/>
        <v>0</v>
      </c>
      <c r="AE171" s="32">
        <f t="shared" ref="AE171:AE172" si="140">AE172</f>
        <v>0</v>
      </c>
      <c r="AF171" s="33"/>
      <c r="AG171" s="34"/>
      <c r="AH171" s="1" t="str">
        <f t="shared" si="126"/>
        <v/>
      </c>
    </row>
    <row r="172" ht="31.5">
      <c r="A172" s="14" t="s">
        <v>154</v>
      </c>
      <c r="B172" s="15" t="s">
        <v>48</v>
      </c>
      <c r="C172" s="14"/>
      <c r="D172" s="14"/>
      <c r="E172" s="31" t="s">
        <v>49</v>
      </c>
      <c r="F172" s="32">
        <f t="shared" si="127"/>
        <v>195572.5</v>
      </c>
      <c r="G172" s="32">
        <f t="shared" si="128"/>
        <v>0</v>
      </c>
      <c r="H172" s="32">
        <f t="shared" si="129"/>
        <v>0</v>
      </c>
      <c r="I172" s="32">
        <f t="shared" si="130"/>
        <v>0</v>
      </c>
      <c r="J172" s="32">
        <f t="shared" si="131"/>
        <v>0</v>
      </c>
      <c r="K172" s="32">
        <f t="shared" si="132"/>
        <v>0</v>
      </c>
      <c r="L172" s="32">
        <f t="shared" si="105"/>
        <v>195572.5</v>
      </c>
      <c r="M172" s="32">
        <f t="shared" si="106"/>
        <v>0</v>
      </c>
      <c r="N172" s="32">
        <f t="shared" si="107"/>
        <v>0</v>
      </c>
      <c r="O172" s="32">
        <f t="shared" si="133"/>
        <v>0</v>
      </c>
      <c r="P172" s="32">
        <f t="shared" si="134"/>
        <v>0</v>
      </c>
      <c r="Q172" s="32">
        <f t="shared" si="135"/>
        <v>0</v>
      </c>
      <c r="R172" s="32">
        <f t="shared" si="117"/>
        <v>195572.5</v>
      </c>
      <c r="S172" s="32">
        <f t="shared" si="118"/>
        <v>0</v>
      </c>
      <c r="T172" s="32">
        <f t="shared" si="119"/>
        <v>0</v>
      </c>
      <c r="U172" s="32">
        <f t="shared" si="136"/>
        <v>0</v>
      </c>
      <c r="V172" s="32">
        <f t="shared" si="120"/>
        <v>195572.5</v>
      </c>
      <c r="W172" s="32">
        <f t="shared" si="121"/>
        <v>0</v>
      </c>
      <c r="X172" s="32">
        <f t="shared" si="122"/>
        <v>0</v>
      </c>
      <c r="Y172" s="32">
        <f t="shared" si="137"/>
        <v>0</v>
      </c>
      <c r="Z172" s="32">
        <f t="shared" si="138"/>
        <v>0</v>
      </c>
      <c r="AA172" s="32">
        <f t="shared" si="139"/>
        <v>0</v>
      </c>
      <c r="AB172" s="32">
        <f t="shared" si="123"/>
        <v>195572.5</v>
      </c>
      <c r="AC172" s="32">
        <f t="shared" si="124"/>
        <v>0</v>
      </c>
      <c r="AD172" s="32">
        <f t="shared" si="125"/>
        <v>0</v>
      </c>
      <c r="AE172" s="32">
        <f t="shared" si="140"/>
        <v>0</v>
      </c>
      <c r="AF172" s="33"/>
      <c r="AG172" s="34"/>
      <c r="AH172" s="1" t="str">
        <f t="shared" si="126"/>
        <v/>
      </c>
    </row>
    <row r="173" ht="63">
      <c r="A173" s="14" t="s">
        <v>154</v>
      </c>
      <c r="B173" s="15" t="s">
        <v>48</v>
      </c>
      <c r="C173" s="14" t="s">
        <v>51</v>
      </c>
      <c r="D173" s="14" t="s">
        <v>100</v>
      </c>
      <c r="E173" s="31" t="s">
        <v>101</v>
      </c>
      <c r="F173" s="32">
        <v>195572.5</v>
      </c>
      <c r="G173" s="32"/>
      <c r="H173" s="32"/>
      <c r="I173" s="37">
        <v>0</v>
      </c>
      <c r="J173" s="32"/>
      <c r="K173" s="32"/>
      <c r="L173" s="32">
        <f t="shared" si="105"/>
        <v>195572.5</v>
      </c>
      <c r="M173" s="32">
        <f t="shared" si="106"/>
        <v>0</v>
      </c>
      <c r="N173" s="32">
        <f t="shared" si="107"/>
        <v>0</v>
      </c>
      <c r="O173" s="32"/>
      <c r="P173" s="32"/>
      <c r="Q173" s="32"/>
      <c r="R173" s="32">
        <f t="shared" si="117"/>
        <v>195572.5</v>
      </c>
      <c r="S173" s="32">
        <f t="shared" si="118"/>
        <v>0</v>
      </c>
      <c r="T173" s="32">
        <f t="shared" si="119"/>
        <v>0</v>
      </c>
      <c r="U173" s="32"/>
      <c r="V173" s="32">
        <f t="shared" si="120"/>
        <v>195572.5</v>
      </c>
      <c r="W173" s="32">
        <f t="shared" si="121"/>
        <v>0</v>
      </c>
      <c r="X173" s="32">
        <f t="shared" si="122"/>
        <v>0</v>
      </c>
      <c r="Y173" s="32"/>
      <c r="Z173" s="32"/>
      <c r="AA173" s="32"/>
      <c r="AB173" s="32">
        <f t="shared" si="123"/>
        <v>195572.5</v>
      </c>
      <c r="AC173" s="32">
        <f t="shared" si="124"/>
        <v>0</v>
      </c>
      <c r="AD173" s="32">
        <f t="shared" si="125"/>
        <v>0</v>
      </c>
      <c r="AE173" s="32"/>
      <c r="AF173" s="33"/>
      <c r="AG173" s="34">
        <v>64</v>
      </c>
      <c r="AH173" s="1" t="str">
        <f t="shared" si="126"/>
        <v>0310</v>
      </c>
    </row>
    <row r="174" ht="47.25">
      <c r="A174" s="14" t="s">
        <v>156</v>
      </c>
      <c r="B174" s="15"/>
      <c r="C174" s="14"/>
      <c r="D174" s="14"/>
      <c r="E174" s="31" t="s">
        <v>157</v>
      </c>
      <c r="F174" s="32">
        <f>F175+F177</f>
        <v>29382.400000000001</v>
      </c>
      <c r="G174" s="32">
        <f>G175+G177</f>
        <v>39641.899999999994</v>
      </c>
      <c r="H174" s="32">
        <f>H175+H177</f>
        <v>24561.899999999998</v>
      </c>
      <c r="I174" s="32">
        <f>I175+I177</f>
        <v>-4000</v>
      </c>
      <c r="J174" s="32">
        <f>J175+J177</f>
        <v>-15080</v>
      </c>
      <c r="K174" s="32">
        <f>K175+K177</f>
        <v>0</v>
      </c>
      <c r="L174" s="32">
        <f t="shared" ref="L174:L237" si="141">F174+I174</f>
        <v>25382.400000000001</v>
      </c>
      <c r="M174" s="32">
        <f t="shared" ref="M174:M237" si="142">G174+J174</f>
        <v>24561.899999999994</v>
      </c>
      <c r="N174" s="32">
        <f t="shared" ref="N174:N237" si="143">H174+K174</f>
        <v>24561.899999999998</v>
      </c>
      <c r="O174" s="32">
        <f>O175+O177</f>
        <v>-20.93</v>
      </c>
      <c r="P174" s="32">
        <f>P175+P177</f>
        <v>0</v>
      </c>
      <c r="Q174" s="32">
        <f>Q175+Q177</f>
        <v>0</v>
      </c>
      <c r="R174" s="32">
        <f t="shared" si="117"/>
        <v>25361.470000000001</v>
      </c>
      <c r="S174" s="32">
        <f t="shared" si="118"/>
        <v>24561.899999999994</v>
      </c>
      <c r="T174" s="32">
        <f t="shared" si="119"/>
        <v>24561.899999999998</v>
      </c>
      <c r="U174" s="32">
        <f>U175+U177</f>
        <v>0</v>
      </c>
      <c r="V174" s="32">
        <f t="shared" si="120"/>
        <v>25361.470000000001</v>
      </c>
      <c r="W174" s="32">
        <f t="shared" si="121"/>
        <v>24561.899999999994</v>
      </c>
      <c r="X174" s="32">
        <f t="shared" si="122"/>
        <v>24561.899999999998</v>
      </c>
      <c r="Y174" s="32">
        <f>Y175+Y177</f>
        <v>-1462.248</v>
      </c>
      <c r="Z174" s="32">
        <f>Z175+Z177</f>
        <v>0</v>
      </c>
      <c r="AA174" s="32">
        <f>AA175+AA177</f>
        <v>0</v>
      </c>
      <c r="AB174" s="32">
        <f t="shared" si="123"/>
        <v>23899.222000000002</v>
      </c>
      <c r="AC174" s="32">
        <f t="shared" si="124"/>
        <v>24561.899999999994</v>
      </c>
      <c r="AD174" s="32">
        <f t="shared" si="125"/>
        <v>24561.899999999998</v>
      </c>
      <c r="AE174" s="32">
        <f>AE175+AE177</f>
        <v>0</v>
      </c>
      <c r="AF174" s="33"/>
      <c r="AG174" s="34"/>
      <c r="AH174" s="1" t="str">
        <f t="shared" si="126"/>
        <v/>
      </c>
    </row>
    <row r="175" ht="94.5">
      <c r="A175" s="14" t="s">
        <v>156</v>
      </c>
      <c r="B175" s="15" t="s">
        <v>151</v>
      </c>
      <c r="C175" s="14"/>
      <c r="D175" s="14"/>
      <c r="E175" s="31" t="s">
        <v>152</v>
      </c>
      <c r="F175" s="32">
        <f>F176</f>
        <v>22661.400000000001</v>
      </c>
      <c r="G175" s="32">
        <f>G176</f>
        <v>23083.099999999999</v>
      </c>
      <c r="H175" s="32">
        <f>H176</f>
        <v>23083.099999999999</v>
      </c>
      <c r="I175" s="32">
        <f>I176</f>
        <v>0</v>
      </c>
      <c r="J175" s="32">
        <f>J176</f>
        <v>0</v>
      </c>
      <c r="K175" s="32">
        <f>K176</f>
        <v>0</v>
      </c>
      <c r="L175" s="32">
        <f t="shared" si="141"/>
        <v>22661.400000000001</v>
      </c>
      <c r="M175" s="32">
        <f t="shared" si="142"/>
        <v>23083.099999999999</v>
      </c>
      <c r="N175" s="32">
        <f t="shared" si="143"/>
        <v>23083.099999999999</v>
      </c>
      <c r="O175" s="32">
        <f>O176</f>
        <v>0</v>
      </c>
      <c r="P175" s="32">
        <f>P176</f>
        <v>0</v>
      </c>
      <c r="Q175" s="32">
        <f>Q176</f>
        <v>0</v>
      </c>
      <c r="R175" s="32">
        <f t="shared" si="117"/>
        <v>22661.400000000001</v>
      </c>
      <c r="S175" s="32">
        <f t="shared" si="118"/>
        <v>23083.099999999999</v>
      </c>
      <c r="T175" s="32">
        <f t="shared" si="119"/>
        <v>23083.099999999999</v>
      </c>
      <c r="U175" s="32">
        <f>U176</f>
        <v>0</v>
      </c>
      <c r="V175" s="32">
        <f t="shared" si="120"/>
        <v>22661.400000000001</v>
      </c>
      <c r="W175" s="32">
        <f t="shared" si="121"/>
        <v>23083.099999999999</v>
      </c>
      <c r="X175" s="32">
        <f t="shared" si="122"/>
        <v>23083.099999999999</v>
      </c>
      <c r="Y175" s="32">
        <f>Y176</f>
        <v>-841.10000000000002</v>
      </c>
      <c r="Z175" s="32">
        <f>Z176</f>
        <v>0</v>
      </c>
      <c r="AA175" s="32">
        <f>AA176</f>
        <v>0</v>
      </c>
      <c r="AB175" s="32">
        <f t="shared" si="123"/>
        <v>21820.300000000003</v>
      </c>
      <c r="AC175" s="32">
        <f t="shared" si="124"/>
        <v>23083.099999999999</v>
      </c>
      <c r="AD175" s="32">
        <f t="shared" si="125"/>
        <v>23083.099999999999</v>
      </c>
      <c r="AE175" s="32">
        <f>AE176</f>
        <v>0</v>
      </c>
      <c r="AF175" s="33"/>
      <c r="AG175" s="34"/>
      <c r="AH175" s="1" t="str">
        <f t="shared" si="126"/>
        <v/>
      </c>
    </row>
    <row r="176" ht="63">
      <c r="A176" s="14" t="s">
        <v>156</v>
      </c>
      <c r="B176" s="15" t="s">
        <v>151</v>
      </c>
      <c r="C176" s="14" t="s">
        <v>51</v>
      </c>
      <c r="D176" s="14" t="s">
        <v>100</v>
      </c>
      <c r="E176" s="31" t="s">
        <v>101</v>
      </c>
      <c r="F176" s="32">
        <v>22661.400000000001</v>
      </c>
      <c r="G176" s="32">
        <v>23083.099999999999</v>
      </c>
      <c r="H176" s="32">
        <v>23083.099999999999</v>
      </c>
      <c r="I176" s="32"/>
      <c r="J176" s="32"/>
      <c r="K176" s="32"/>
      <c r="L176" s="32">
        <f t="shared" si="141"/>
        <v>22661.400000000001</v>
      </c>
      <c r="M176" s="32">
        <f t="shared" si="142"/>
        <v>23083.099999999999</v>
      </c>
      <c r="N176" s="32">
        <f t="shared" si="143"/>
        <v>23083.099999999999</v>
      </c>
      <c r="O176" s="32"/>
      <c r="P176" s="32"/>
      <c r="Q176" s="32"/>
      <c r="R176" s="32">
        <f t="shared" si="117"/>
        <v>22661.400000000001</v>
      </c>
      <c r="S176" s="32">
        <f t="shared" si="118"/>
        <v>23083.099999999999</v>
      </c>
      <c r="T176" s="32">
        <f t="shared" si="119"/>
        <v>23083.099999999999</v>
      </c>
      <c r="U176" s="32"/>
      <c r="V176" s="32">
        <f t="shared" si="120"/>
        <v>22661.400000000001</v>
      </c>
      <c r="W176" s="32">
        <f t="shared" si="121"/>
        <v>23083.099999999999</v>
      </c>
      <c r="X176" s="32">
        <f t="shared" si="122"/>
        <v>23083.099999999999</v>
      </c>
      <c r="Y176" s="32">
        <v>-841.10000000000002</v>
      </c>
      <c r="Z176" s="32"/>
      <c r="AA176" s="32"/>
      <c r="AB176" s="32">
        <f t="shared" si="123"/>
        <v>21820.300000000003</v>
      </c>
      <c r="AC176" s="32">
        <f t="shared" si="124"/>
        <v>23083.099999999999</v>
      </c>
      <c r="AD176" s="32">
        <f t="shared" si="125"/>
        <v>23083.099999999999</v>
      </c>
      <c r="AE176" s="32"/>
      <c r="AF176" s="33"/>
      <c r="AG176" s="34"/>
      <c r="AH176" s="1" t="str">
        <f t="shared" si="126"/>
        <v>0310</v>
      </c>
    </row>
    <row r="177" ht="31.5">
      <c r="A177" s="14" t="s">
        <v>156</v>
      </c>
      <c r="B177" s="15" t="s">
        <v>48</v>
      </c>
      <c r="C177" s="14"/>
      <c r="D177" s="14"/>
      <c r="E177" s="31" t="s">
        <v>49</v>
      </c>
      <c r="F177" s="32">
        <f>F178</f>
        <v>6721</v>
      </c>
      <c r="G177" s="32">
        <f>G178</f>
        <v>16558.799999999999</v>
      </c>
      <c r="H177" s="32">
        <f>H178</f>
        <v>1478.8</v>
      </c>
      <c r="I177" s="32">
        <f>I178</f>
        <v>-4000</v>
      </c>
      <c r="J177" s="32">
        <f>J178</f>
        <v>-15080</v>
      </c>
      <c r="K177" s="32">
        <f>K178</f>
        <v>0</v>
      </c>
      <c r="L177" s="32">
        <f t="shared" si="141"/>
        <v>2721</v>
      </c>
      <c r="M177" s="32">
        <f t="shared" si="142"/>
        <v>1478.7999999999993</v>
      </c>
      <c r="N177" s="32">
        <f t="shared" si="143"/>
        <v>1478.8</v>
      </c>
      <c r="O177" s="32">
        <f>O178</f>
        <v>-20.93</v>
      </c>
      <c r="P177" s="32">
        <f>P178</f>
        <v>0</v>
      </c>
      <c r="Q177" s="32">
        <f>Q178</f>
        <v>0</v>
      </c>
      <c r="R177" s="32">
        <f t="shared" si="117"/>
        <v>2700.0700000000002</v>
      </c>
      <c r="S177" s="32">
        <f t="shared" si="118"/>
        <v>1478.7999999999993</v>
      </c>
      <c r="T177" s="32">
        <f t="shared" si="119"/>
        <v>1478.8</v>
      </c>
      <c r="U177" s="32">
        <f>U178</f>
        <v>0</v>
      </c>
      <c r="V177" s="32">
        <f t="shared" si="120"/>
        <v>2700.0700000000002</v>
      </c>
      <c r="W177" s="32">
        <f t="shared" si="121"/>
        <v>1478.7999999999993</v>
      </c>
      <c r="X177" s="32">
        <f t="shared" si="122"/>
        <v>1478.8</v>
      </c>
      <c r="Y177" s="32">
        <f>Y178</f>
        <v>-621.14800000000002</v>
      </c>
      <c r="Z177" s="32">
        <f>Z178</f>
        <v>0</v>
      </c>
      <c r="AA177" s="32">
        <f>AA178</f>
        <v>0</v>
      </c>
      <c r="AB177" s="32">
        <f t="shared" si="123"/>
        <v>2078.922</v>
      </c>
      <c r="AC177" s="32">
        <f t="shared" si="124"/>
        <v>1478.7999999999993</v>
      </c>
      <c r="AD177" s="32">
        <f t="shared" si="125"/>
        <v>1478.8</v>
      </c>
      <c r="AE177" s="32">
        <f>AE178</f>
        <v>0</v>
      </c>
      <c r="AF177" s="33"/>
      <c r="AG177" s="34"/>
      <c r="AH177" s="1" t="str">
        <f t="shared" si="126"/>
        <v/>
      </c>
    </row>
    <row r="178" ht="63">
      <c r="A178" s="14" t="s">
        <v>156</v>
      </c>
      <c r="B178" s="15" t="s">
        <v>48</v>
      </c>
      <c r="C178" s="14" t="s">
        <v>51</v>
      </c>
      <c r="D178" s="14" t="s">
        <v>100</v>
      </c>
      <c r="E178" s="31" t="s">
        <v>101</v>
      </c>
      <c r="F178" s="32">
        <v>6721</v>
      </c>
      <c r="G178" s="32">
        <v>16558.799999999999</v>
      </c>
      <c r="H178" s="32">
        <v>1478.8</v>
      </c>
      <c r="I178" s="36">
        <v>-4000</v>
      </c>
      <c r="J178" s="36">
        <v>-15080</v>
      </c>
      <c r="K178" s="32"/>
      <c r="L178" s="32">
        <f t="shared" si="141"/>
        <v>2721</v>
      </c>
      <c r="M178" s="32">
        <f t="shared" si="142"/>
        <v>1478.7999999999993</v>
      </c>
      <c r="N178" s="32">
        <f t="shared" si="143"/>
        <v>1478.8</v>
      </c>
      <c r="O178" s="32">
        <v>-20.93</v>
      </c>
      <c r="P178" s="32"/>
      <c r="Q178" s="32"/>
      <c r="R178" s="32">
        <f t="shared" si="117"/>
        <v>2700.0700000000002</v>
      </c>
      <c r="S178" s="32">
        <f t="shared" si="118"/>
        <v>1478.7999999999993</v>
      </c>
      <c r="T178" s="32">
        <f t="shared" si="119"/>
        <v>1478.8</v>
      </c>
      <c r="U178" s="32"/>
      <c r="V178" s="32">
        <f t="shared" si="120"/>
        <v>2700.0700000000002</v>
      </c>
      <c r="W178" s="32">
        <f t="shared" si="121"/>
        <v>1478.7999999999993</v>
      </c>
      <c r="X178" s="32">
        <f t="shared" si="122"/>
        <v>1478.8</v>
      </c>
      <c r="Y178" s="32">
        <v>-621.14800000000002</v>
      </c>
      <c r="Z178" s="32"/>
      <c r="AA178" s="32"/>
      <c r="AB178" s="32">
        <f t="shared" si="123"/>
        <v>2078.922</v>
      </c>
      <c r="AC178" s="32">
        <f t="shared" si="124"/>
        <v>1478.7999999999993</v>
      </c>
      <c r="AD178" s="32">
        <f t="shared" si="125"/>
        <v>1478.8</v>
      </c>
      <c r="AE178" s="32"/>
      <c r="AF178" s="33"/>
      <c r="AG178" s="34">
        <v>57</v>
      </c>
      <c r="AH178" s="1" t="str">
        <f t="shared" si="126"/>
        <v>0310</v>
      </c>
    </row>
    <row r="179" ht="63">
      <c r="A179" s="14" t="s">
        <v>158</v>
      </c>
      <c r="B179" s="15"/>
      <c r="C179" s="14"/>
      <c r="D179" s="14"/>
      <c r="E179" s="31" t="s">
        <v>159</v>
      </c>
      <c r="F179" s="32">
        <f t="shared" ref="F179:F180" si="144">F180</f>
        <v>19509.5</v>
      </c>
      <c r="G179" s="32">
        <f t="shared" ref="G179:G180" si="145">G180</f>
        <v>13804.4</v>
      </c>
      <c r="H179" s="32">
        <f t="shared" ref="H179:H180" si="146">H180</f>
        <v>3061.3000000000002</v>
      </c>
      <c r="I179" s="32">
        <f t="shared" ref="I179:I180" si="147">I180</f>
        <v>0</v>
      </c>
      <c r="J179" s="32">
        <f t="shared" ref="J179:J180" si="148">J180</f>
        <v>0</v>
      </c>
      <c r="K179" s="32">
        <f t="shared" ref="K179:K180" si="149">K180</f>
        <v>0</v>
      </c>
      <c r="L179" s="32">
        <f t="shared" si="141"/>
        <v>19509.5</v>
      </c>
      <c r="M179" s="32">
        <f t="shared" si="142"/>
        <v>13804.4</v>
      </c>
      <c r="N179" s="32">
        <f t="shared" si="143"/>
        <v>3061.3000000000002</v>
      </c>
      <c r="O179" s="32">
        <f t="shared" ref="O179:O180" si="150">O180</f>
        <v>-500</v>
      </c>
      <c r="P179" s="32">
        <f t="shared" ref="P179:P180" si="151">P180</f>
        <v>0</v>
      </c>
      <c r="Q179" s="32">
        <f t="shared" ref="Q179:Q180" si="152">Q180</f>
        <v>0</v>
      </c>
      <c r="R179" s="32">
        <f t="shared" si="117"/>
        <v>19009.5</v>
      </c>
      <c r="S179" s="32">
        <f t="shared" si="118"/>
        <v>13804.4</v>
      </c>
      <c r="T179" s="32">
        <f t="shared" si="119"/>
        <v>3061.3000000000002</v>
      </c>
      <c r="U179" s="32">
        <f t="shared" ref="U179:U180" si="153">U180</f>
        <v>0</v>
      </c>
      <c r="V179" s="32">
        <f t="shared" si="120"/>
        <v>19009.5</v>
      </c>
      <c r="W179" s="32">
        <f t="shared" si="121"/>
        <v>13804.4</v>
      </c>
      <c r="X179" s="32">
        <f t="shared" si="122"/>
        <v>3061.3000000000002</v>
      </c>
      <c r="Y179" s="32">
        <f t="shared" ref="Y179:Y180" si="154">Y180</f>
        <v>-43.469999999999999</v>
      </c>
      <c r="Z179" s="32">
        <f t="shared" ref="Z179:Z180" si="155">Z180</f>
        <v>0</v>
      </c>
      <c r="AA179" s="32">
        <f t="shared" ref="AA179:AA180" si="156">AA180</f>
        <v>0</v>
      </c>
      <c r="AB179" s="32">
        <f t="shared" si="123"/>
        <v>18966.029999999999</v>
      </c>
      <c r="AC179" s="32">
        <f t="shared" si="124"/>
        <v>13804.4</v>
      </c>
      <c r="AD179" s="32">
        <f t="shared" si="125"/>
        <v>3061.3000000000002</v>
      </c>
      <c r="AE179" s="32">
        <f t="shared" ref="AE179:AE180" si="157">AE180</f>
        <v>0</v>
      </c>
      <c r="AF179" s="33"/>
      <c r="AG179" s="34"/>
      <c r="AH179" s="1" t="str">
        <f t="shared" si="126"/>
        <v/>
      </c>
    </row>
    <row r="180" ht="31.5">
      <c r="A180" s="14" t="s">
        <v>158</v>
      </c>
      <c r="B180" s="15" t="s">
        <v>48</v>
      </c>
      <c r="C180" s="14"/>
      <c r="D180" s="14"/>
      <c r="E180" s="31" t="s">
        <v>49</v>
      </c>
      <c r="F180" s="32">
        <f t="shared" si="144"/>
        <v>19509.5</v>
      </c>
      <c r="G180" s="32">
        <f t="shared" si="145"/>
        <v>13804.4</v>
      </c>
      <c r="H180" s="32">
        <f t="shared" si="146"/>
        <v>3061.3000000000002</v>
      </c>
      <c r="I180" s="32">
        <f t="shared" si="147"/>
        <v>0</v>
      </c>
      <c r="J180" s="32">
        <f t="shared" si="148"/>
        <v>0</v>
      </c>
      <c r="K180" s="32">
        <f t="shared" si="149"/>
        <v>0</v>
      </c>
      <c r="L180" s="32">
        <f t="shared" si="141"/>
        <v>19509.5</v>
      </c>
      <c r="M180" s="32">
        <f t="shared" si="142"/>
        <v>13804.4</v>
      </c>
      <c r="N180" s="32">
        <f t="shared" si="143"/>
        <v>3061.3000000000002</v>
      </c>
      <c r="O180" s="32">
        <f t="shared" si="150"/>
        <v>-500</v>
      </c>
      <c r="P180" s="32">
        <f t="shared" si="151"/>
        <v>0</v>
      </c>
      <c r="Q180" s="32">
        <f t="shared" si="152"/>
        <v>0</v>
      </c>
      <c r="R180" s="32">
        <f t="shared" si="117"/>
        <v>19009.5</v>
      </c>
      <c r="S180" s="32">
        <f t="shared" si="118"/>
        <v>13804.4</v>
      </c>
      <c r="T180" s="32">
        <f t="shared" si="119"/>
        <v>3061.3000000000002</v>
      </c>
      <c r="U180" s="32">
        <f t="shared" si="153"/>
        <v>0</v>
      </c>
      <c r="V180" s="32">
        <f t="shared" si="120"/>
        <v>19009.5</v>
      </c>
      <c r="W180" s="32">
        <f t="shared" si="121"/>
        <v>13804.4</v>
      </c>
      <c r="X180" s="32">
        <f t="shared" si="122"/>
        <v>3061.3000000000002</v>
      </c>
      <c r="Y180" s="32">
        <f t="shared" si="154"/>
        <v>-43.469999999999999</v>
      </c>
      <c r="Z180" s="32">
        <f t="shared" si="155"/>
        <v>0</v>
      </c>
      <c r="AA180" s="32">
        <f t="shared" si="156"/>
        <v>0</v>
      </c>
      <c r="AB180" s="32">
        <f t="shared" si="123"/>
        <v>18966.029999999999</v>
      </c>
      <c r="AC180" s="32">
        <f t="shared" si="124"/>
        <v>13804.4</v>
      </c>
      <c r="AD180" s="32">
        <f t="shared" si="125"/>
        <v>3061.3000000000002</v>
      </c>
      <c r="AE180" s="32">
        <f t="shared" si="157"/>
        <v>0</v>
      </c>
      <c r="AF180" s="33"/>
      <c r="AG180" s="34"/>
      <c r="AH180" s="1" t="str">
        <f t="shared" si="126"/>
        <v/>
      </c>
    </row>
    <row r="181">
      <c r="A181" s="14" t="s">
        <v>158</v>
      </c>
      <c r="B181" s="15" t="s">
        <v>48</v>
      </c>
      <c r="C181" s="14" t="s">
        <v>51</v>
      </c>
      <c r="D181" s="14" t="s">
        <v>67</v>
      </c>
      <c r="E181" s="31" t="s">
        <v>153</v>
      </c>
      <c r="F181" s="32">
        <v>19509.5</v>
      </c>
      <c r="G181" s="32">
        <v>13804.4</v>
      </c>
      <c r="H181" s="32">
        <v>3061.3000000000002</v>
      </c>
      <c r="I181" s="32"/>
      <c r="J181" s="32"/>
      <c r="K181" s="32"/>
      <c r="L181" s="32">
        <f t="shared" si="141"/>
        <v>19509.5</v>
      </c>
      <c r="M181" s="32">
        <f t="shared" si="142"/>
        <v>13804.4</v>
      </c>
      <c r="N181" s="32">
        <f t="shared" si="143"/>
        <v>3061.3000000000002</v>
      </c>
      <c r="O181" s="32">
        <v>-500</v>
      </c>
      <c r="P181" s="32"/>
      <c r="Q181" s="32"/>
      <c r="R181" s="32">
        <f t="shared" si="117"/>
        <v>19009.5</v>
      </c>
      <c r="S181" s="32">
        <f t="shared" si="118"/>
        <v>13804.4</v>
      </c>
      <c r="T181" s="32">
        <f t="shared" si="119"/>
        <v>3061.3000000000002</v>
      </c>
      <c r="U181" s="32"/>
      <c r="V181" s="32">
        <f t="shared" si="120"/>
        <v>19009.5</v>
      </c>
      <c r="W181" s="32">
        <f t="shared" si="121"/>
        <v>13804.4</v>
      </c>
      <c r="X181" s="32">
        <f t="shared" si="122"/>
        <v>3061.3000000000002</v>
      </c>
      <c r="Y181" s="32">
        <v>-43.469999999999999</v>
      </c>
      <c r="Z181" s="32"/>
      <c r="AA181" s="32"/>
      <c r="AB181" s="32">
        <f t="shared" si="123"/>
        <v>18966.029999999999</v>
      </c>
      <c r="AC181" s="32">
        <f t="shared" si="124"/>
        <v>13804.4</v>
      </c>
      <c r="AD181" s="32">
        <f t="shared" si="125"/>
        <v>3061.3000000000002</v>
      </c>
      <c r="AE181" s="32"/>
      <c r="AF181" s="33"/>
      <c r="AG181" s="34"/>
      <c r="AH181" s="1" t="str">
        <f t="shared" si="126"/>
        <v>0309</v>
      </c>
    </row>
    <row r="182" ht="47.25">
      <c r="A182" s="14" t="s">
        <v>160</v>
      </c>
      <c r="B182" s="15"/>
      <c r="C182" s="14"/>
      <c r="D182" s="14"/>
      <c r="E182" s="31" t="s">
        <v>161</v>
      </c>
      <c r="F182" s="32">
        <f>F183+F185</f>
        <v>10843.200000000001</v>
      </c>
      <c r="G182" s="32">
        <f>G183+G185</f>
        <v>10730.4</v>
      </c>
      <c r="H182" s="32">
        <f>H183+H185</f>
        <v>10730.400000000001</v>
      </c>
      <c r="I182" s="32">
        <f>I183+I185</f>
        <v>-2240.6999999999998</v>
      </c>
      <c r="J182" s="32">
        <f>J183+J185</f>
        <v>-2489.1999999999998</v>
      </c>
      <c r="K182" s="32">
        <f>K183+K185</f>
        <v>-3339.1999999999998</v>
      </c>
      <c r="L182" s="32">
        <f t="shared" si="141"/>
        <v>8602.5</v>
      </c>
      <c r="M182" s="32">
        <f t="shared" si="142"/>
        <v>8241.2000000000007</v>
      </c>
      <c r="N182" s="32">
        <f t="shared" si="143"/>
        <v>7391.2000000000016</v>
      </c>
      <c r="O182" s="32">
        <f>O183+O185</f>
        <v>-1981.595</v>
      </c>
      <c r="P182" s="32">
        <f>P183+P185</f>
        <v>0</v>
      </c>
      <c r="Q182" s="32">
        <f>Q183+Q185</f>
        <v>0</v>
      </c>
      <c r="R182" s="32">
        <f t="shared" si="117"/>
        <v>6620.9049999999997</v>
      </c>
      <c r="S182" s="32">
        <f t="shared" si="118"/>
        <v>8241.2000000000007</v>
      </c>
      <c r="T182" s="32">
        <f t="shared" si="119"/>
        <v>7391.2000000000016</v>
      </c>
      <c r="U182" s="32">
        <f>U183+U185</f>
        <v>0</v>
      </c>
      <c r="V182" s="32">
        <f t="shared" si="120"/>
        <v>6620.9049999999997</v>
      </c>
      <c r="W182" s="32">
        <f t="shared" si="121"/>
        <v>8241.2000000000007</v>
      </c>
      <c r="X182" s="32">
        <f t="shared" si="122"/>
        <v>7391.2000000000016</v>
      </c>
      <c r="Y182" s="32">
        <f>Y183+Y185</f>
        <v>0</v>
      </c>
      <c r="Z182" s="32">
        <f>Z183+Z185</f>
        <v>0</v>
      </c>
      <c r="AA182" s="32">
        <f>AA183+AA185</f>
        <v>0</v>
      </c>
      <c r="AB182" s="32">
        <f t="shared" si="123"/>
        <v>6620.9049999999997</v>
      </c>
      <c r="AC182" s="32">
        <f t="shared" si="124"/>
        <v>8241.2000000000007</v>
      </c>
      <c r="AD182" s="32">
        <f t="shared" si="125"/>
        <v>7391.2000000000016</v>
      </c>
      <c r="AE182" s="32">
        <f>AE183+AE185</f>
        <v>0</v>
      </c>
      <c r="AF182" s="33"/>
      <c r="AG182" s="34"/>
      <c r="AH182" s="1" t="str">
        <f t="shared" si="126"/>
        <v/>
      </c>
    </row>
    <row r="183" ht="31.5">
      <c r="A183" s="14" t="s">
        <v>160</v>
      </c>
      <c r="B183" s="15" t="s">
        <v>48</v>
      </c>
      <c r="C183" s="14"/>
      <c r="D183" s="14"/>
      <c r="E183" s="31" t="s">
        <v>49</v>
      </c>
      <c r="F183" s="32">
        <f>F184</f>
        <v>9726.7000000000007</v>
      </c>
      <c r="G183" s="32">
        <f>G184</f>
        <v>9810.3999999999996</v>
      </c>
      <c r="H183" s="32">
        <f>H184</f>
        <v>9967.7000000000007</v>
      </c>
      <c r="I183" s="32">
        <f>I184</f>
        <v>-2240.6999999999998</v>
      </c>
      <c r="J183" s="32">
        <f>J184</f>
        <v>-2489.1999999999998</v>
      </c>
      <c r="K183" s="32">
        <f>K184</f>
        <v>-3339.1999999999998</v>
      </c>
      <c r="L183" s="32">
        <f t="shared" si="141"/>
        <v>7486.0000000000009</v>
      </c>
      <c r="M183" s="32">
        <f t="shared" si="142"/>
        <v>7321.1999999999998</v>
      </c>
      <c r="N183" s="32">
        <f t="shared" si="143"/>
        <v>6628.5000000000009</v>
      </c>
      <c r="O183" s="32">
        <f>O184</f>
        <v>-1981.595</v>
      </c>
      <c r="P183" s="32">
        <f>P184</f>
        <v>0</v>
      </c>
      <c r="Q183" s="32">
        <f>Q184</f>
        <v>0</v>
      </c>
      <c r="R183" s="32">
        <f t="shared" si="117"/>
        <v>5504.4050000000007</v>
      </c>
      <c r="S183" s="32">
        <f t="shared" si="118"/>
        <v>7321.1999999999998</v>
      </c>
      <c r="T183" s="32">
        <f t="shared" si="119"/>
        <v>6628.5000000000009</v>
      </c>
      <c r="U183" s="32">
        <f>U184</f>
        <v>0</v>
      </c>
      <c r="V183" s="32">
        <f t="shared" si="120"/>
        <v>5504.4050000000007</v>
      </c>
      <c r="W183" s="32">
        <f t="shared" si="121"/>
        <v>7321.1999999999998</v>
      </c>
      <c r="X183" s="32">
        <f t="shared" si="122"/>
        <v>6628.5000000000009</v>
      </c>
      <c r="Y183" s="32">
        <f>Y184</f>
        <v>0</v>
      </c>
      <c r="Z183" s="32">
        <f>Z184</f>
        <v>0</v>
      </c>
      <c r="AA183" s="32">
        <f>AA184</f>
        <v>0</v>
      </c>
      <c r="AB183" s="32">
        <f t="shared" si="123"/>
        <v>5504.4050000000007</v>
      </c>
      <c r="AC183" s="32">
        <f t="shared" si="124"/>
        <v>7321.1999999999998</v>
      </c>
      <c r="AD183" s="32">
        <f t="shared" si="125"/>
        <v>6628.5000000000009</v>
      </c>
      <c r="AE183" s="32">
        <f>AE184</f>
        <v>0</v>
      </c>
      <c r="AF183" s="33"/>
      <c r="AG183" s="34"/>
      <c r="AH183" s="1" t="str">
        <f t="shared" si="126"/>
        <v/>
      </c>
    </row>
    <row r="184" ht="63">
      <c r="A184" s="14" t="s">
        <v>160</v>
      </c>
      <c r="B184" s="15" t="s">
        <v>48</v>
      </c>
      <c r="C184" s="14" t="s">
        <v>51</v>
      </c>
      <c r="D184" s="14" t="s">
        <v>100</v>
      </c>
      <c r="E184" s="31" t="s">
        <v>101</v>
      </c>
      <c r="F184" s="32">
        <v>9726.7000000000007</v>
      </c>
      <c r="G184" s="32">
        <v>9810.3999999999996</v>
      </c>
      <c r="H184" s="32">
        <v>9967.7000000000007</v>
      </c>
      <c r="I184" s="36">
        <f>-658.1-1582.6</f>
        <v>-2240.6999999999998</v>
      </c>
      <c r="J184" s="36">
        <f>-658.1-1831.1</f>
        <v>-2489.1999999999998</v>
      </c>
      <c r="K184" s="36">
        <f>-1390.3-1948.9</f>
        <v>-3339.1999999999998</v>
      </c>
      <c r="L184" s="32">
        <f t="shared" si="141"/>
        <v>7486.0000000000009</v>
      </c>
      <c r="M184" s="32">
        <f t="shared" si="142"/>
        <v>7321.1999999999998</v>
      </c>
      <c r="N184" s="32">
        <f t="shared" si="143"/>
        <v>6628.5000000000009</v>
      </c>
      <c r="O184" s="32">
        <f>-107.095-92.3-413-85-1110.2-174</f>
        <v>-1981.595</v>
      </c>
      <c r="P184" s="32"/>
      <c r="Q184" s="32"/>
      <c r="R184" s="32">
        <f t="shared" si="117"/>
        <v>5504.4050000000007</v>
      </c>
      <c r="S184" s="32">
        <f t="shared" si="118"/>
        <v>7321.1999999999998</v>
      </c>
      <c r="T184" s="32">
        <f t="shared" si="119"/>
        <v>6628.5000000000009</v>
      </c>
      <c r="U184" s="32"/>
      <c r="V184" s="32">
        <f t="shared" si="120"/>
        <v>5504.4050000000007</v>
      </c>
      <c r="W184" s="32">
        <f t="shared" si="121"/>
        <v>7321.1999999999998</v>
      </c>
      <c r="X184" s="32">
        <f t="shared" si="122"/>
        <v>6628.5000000000009</v>
      </c>
      <c r="Y184" s="32"/>
      <c r="Z184" s="32"/>
      <c r="AA184" s="32"/>
      <c r="AB184" s="32">
        <f t="shared" si="123"/>
        <v>5504.4050000000007</v>
      </c>
      <c r="AC184" s="32">
        <f t="shared" si="124"/>
        <v>7321.1999999999998</v>
      </c>
      <c r="AD184" s="32">
        <f t="shared" si="125"/>
        <v>6628.5000000000009</v>
      </c>
      <c r="AE184" s="32"/>
      <c r="AF184" s="33"/>
      <c r="AG184" s="34">
        <v>23</v>
      </c>
      <c r="AH184" s="1" t="str">
        <f t="shared" si="126"/>
        <v>0310</v>
      </c>
    </row>
    <row r="185">
      <c r="A185" s="14" t="s">
        <v>160</v>
      </c>
      <c r="B185" s="15" t="s">
        <v>44</v>
      </c>
      <c r="C185" s="14"/>
      <c r="D185" s="14"/>
      <c r="E185" s="31" t="s">
        <v>45</v>
      </c>
      <c r="F185" s="32">
        <f>F186</f>
        <v>1116.5</v>
      </c>
      <c r="G185" s="32">
        <f>G186</f>
        <v>920</v>
      </c>
      <c r="H185" s="32">
        <f>H186</f>
        <v>762.70000000000005</v>
      </c>
      <c r="I185" s="32">
        <f>I186</f>
        <v>0</v>
      </c>
      <c r="J185" s="32">
        <f>J186</f>
        <v>0</v>
      </c>
      <c r="K185" s="32">
        <f>K186</f>
        <v>0</v>
      </c>
      <c r="L185" s="32">
        <f t="shared" si="141"/>
        <v>1116.5</v>
      </c>
      <c r="M185" s="32">
        <f t="shared" si="142"/>
        <v>920</v>
      </c>
      <c r="N185" s="32">
        <f t="shared" si="143"/>
        <v>762.70000000000005</v>
      </c>
      <c r="O185" s="32">
        <f>O186</f>
        <v>0</v>
      </c>
      <c r="P185" s="32">
        <f>P186</f>
        <v>0</v>
      </c>
      <c r="Q185" s="32">
        <f>Q186</f>
        <v>0</v>
      </c>
      <c r="R185" s="32">
        <f t="shared" si="117"/>
        <v>1116.5</v>
      </c>
      <c r="S185" s="32">
        <f t="shared" si="118"/>
        <v>920</v>
      </c>
      <c r="T185" s="32">
        <f t="shared" si="119"/>
        <v>762.70000000000005</v>
      </c>
      <c r="U185" s="32">
        <f>U186</f>
        <v>0</v>
      </c>
      <c r="V185" s="32">
        <f t="shared" si="120"/>
        <v>1116.5</v>
      </c>
      <c r="W185" s="32">
        <f t="shared" si="121"/>
        <v>920</v>
      </c>
      <c r="X185" s="32">
        <f t="shared" si="122"/>
        <v>762.70000000000005</v>
      </c>
      <c r="Y185" s="32">
        <f>Y186</f>
        <v>0</v>
      </c>
      <c r="Z185" s="32">
        <f>Z186</f>
        <v>0</v>
      </c>
      <c r="AA185" s="32">
        <f>AA186</f>
        <v>0</v>
      </c>
      <c r="AB185" s="32">
        <f t="shared" si="123"/>
        <v>1116.5</v>
      </c>
      <c r="AC185" s="32">
        <f t="shared" si="124"/>
        <v>920</v>
      </c>
      <c r="AD185" s="32">
        <f t="shared" si="125"/>
        <v>762.70000000000005</v>
      </c>
      <c r="AE185" s="32">
        <f>AE186</f>
        <v>0</v>
      </c>
      <c r="AF185" s="33"/>
      <c r="AG185" s="34"/>
      <c r="AH185" s="1" t="str">
        <f t="shared" si="126"/>
        <v/>
      </c>
    </row>
    <row r="186" ht="63">
      <c r="A186" s="14" t="s">
        <v>160</v>
      </c>
      <c r="B186" s="15" t="s">
        <v>44</v>
      </c>
      <c r="C186" s="14" t="s">
        <v>51</v>
      </c>
      <c r="D186" s="14" t="s">
        <v>100</v>
      </c>
      <c r="E186" s="31" t="s">
        <v>101</v>
      </c>
      <c r="F186" s="32">
        <v>1116.5</v>
      </c>
      <c r="G186" s="32">
        <v>920</v>
      </c>
      <c r="H186" s="32">
        <v>762.70000000000005</v>
      </c>
      <c r="I186" s="32"/>
      <c r="J186" s="32"/>
      <c r="K186" s="32"/>
      <c r="L186" s="32">
        <f t="shared" si="141"/>
        <v>1116.5</v>
      </c>
      <c r="M186" s="32">
        <f t="shared" si="142"/>
        <v>920</v>
      </c>
      <c r="N186" s="32">
        <f t="shared" si="143"/>
        <v>762.70000000000005</v>
      </c>
      <c r="O186" s="32"/>
      <c r="P186" s="32"/>
      <c r="Q186" s="32"/>
      <c r="R186" s="32">
        <f t="shared" si="117"/>
        <v>1116.5</v>
      </c>
      <c r="S186" s="32">
        <f t="shared" si="118"/>
        <v>920</v>
      </c>
      <c r="T186" s="32">
        <f t="shared" si="119"/>
        <v>762.70000000000005</v>
      </c>
      <c r="U186" s="32"/>
      <c r="V186" s="32">
        <f t="shared" si="120"/>
        <v>1116.5</v>
      </c>
      <c r="W186" s="32">
        <f t="shared" si="121"/>
        <v>920</v>
      </c>
      <c r="X186" s="32">
        <f t="shared" si="122"/>
        <v>762.70000000000005</v>
      </c>
      <c r="Y186" s="32"/>
      <c r="Z186" s="32"/>
      <c r="AA186" s="32"/>
      <c r="AB186" s="32">
        <f t="shared" si="123"/>
        <v>1116.5</v>
      </c>
      <c r="AC186" s="32">
        <f t="shared" si="124"/>
        <v>920</v>
      </c>
      <c r="AD186" s="32">
        <f t="shared" si="125"/>
        <v>762.70000000000005</v>
      </c>
      <c r="AE186" s="32"/>
      <c r="AF186" s="33"/>
      <c r="AG186" s="34"/>
      <c r="AH186" s="1" t="str">
        <f t="shared" si="126"/>
        <v>0310</v>
      </c>
    </row>
    <row r="187" ht="47.25">
      <c r="A187" s="14" t="s">
        <v>162</v>
      </c>
      <c r="B187" s="15"/>
      <c r="C187" s="14"/>
      <c r="D187" s="14"/>
      <c r="E187" s="31" t="s">
        <v>163</v>
      </c>
      <c r="F187" s="32">
        <f t="shared" ref="F187:F191" si="158">F188</f>
        <v>3889.6999999999998</v>
      </c>
      <c r="G187" s="32">
        <f t="shared" ref="G187:G191" si="159">G188</f>
        <v>5441.8999999999996</v>
      </c>
      <c r="H187" s="32">
        <f t="shared" ref="H187:H191" si="160">H188</f>
        <v>5441.8999999999996</v>
      </c>
      <c r="I187" s="32">
        <f t="shared" ref="I187:I191" si="161">I188</f>
        <v>0</v>
      </c>
      <c r="J187" s="32">
        <f t="shared" ref="J187:J191" si="162">J188</f>
        <v>0</v>
      </c>
      <c r="K187" s="32">
        <f t="shared" ref="K187:K191" si="163">K188</f>
        <v>0</v>
      </c>
      <c r="L187" s="32">
        <f t="shared" si="141"/>
        <v>3889.6999999999998</v>
      </c>
      <c r="M187" s="32">
        <f t="shared" si="142"/>
        <v>5441.8999999999996</v>
      </c>
      <c r="N187" s="32">
        <f t="shared" si="143"/>
        <v>5441.8999999999996</v>
      </c>
      <c r="O187" s="32">
        <f t="shared" ref="O187:O191" si="164">O188</f>
        <v>0</v>
      </c>
      <c r="P187" s="32">
        <f t="shared" ref="P187:P191" si="165">P188</f>
        <v>0</v>
      </c>
      <c r="Q187" s="32">
        <f t="shared" ref="Q187:Q191" si="166">Q188</f>
        <v>0</v>
      </c>
      <c r="R187" s="32">
        <f t="shared" si="117"/>
        <v>3889.6999999999998</v>
      </c>
      <c r="S187" s="32">
        <f t="shared" si="118"/>
        <v>5441.8999999999996</v>
      </c>
      <c r="T187" s="32">
        <f t="shared" si="119"/>
        <v>5441.8999999999996</v>
      </c>
      <c r="U187" s="32">
        <f t="shared" ref="U187:U191" si="167">U188</f>
        <v>0</v>
      </c>
      <c r="V187" s="32">
        <f t="shared" si="120"/>
        <v>3889.6999999999998</v>
      </c>
      <c r="W187" s="32">
        <f t="shared" si="121"/>
        <v>5441.8999999999996</v>
      </c>
      <c r="X187" s="32">
        <f t="shared" si="122"/>
        <v>5441.8999999999996</v>
      </c>
      <c r="Y187" s="32">
        <f t="shared" ref="Y187:Y191" si="168">Y188</f>
        <v>0</v>
      </c>
      <c r="Z187" s="32">
        <f t="shared" ref="Z187:Z191" si="169">Z188</f>
        <v>0</v>
      </c>
      <c r="AA187" s="32">
        <f t="shared" ref="AA187:AA191" si="170">AA188</f>
        <v>0</v>
      </c>
      <c r="AB187" s="32">
        <f t="shared" si="123"/>
        <v>3889.6999999999998</v>
      </c>
      <c r="AC187" s="32">
        <f t="shared" si="124"/>
        <v>5441.8999999999996</v>
      </c>
      <c r="AD187" s="32">
        <f t="shared" si="125"/>
        <v>5441.8999999999996</v>
      </c>
      <c r="AE187" s="32">
        <f t="shared" ref="AE187:AE191" si="171">AE188</f>
        <v>0</v>
      </c>
      <c r="AF187" s="33"/>
      <c r="AG187" s="34"/>
      <c r="AH187" s="1" t="str">
        <f t="shared" si="126"/>
        <v/>
      </c>
    </row>
    <row r="188" ht="31.5">
      <c r="A188" s="14" t="s">
        <v>162</v>
      </c>
      <c r="B188" s="15" t="s">
        <v>48</v>
      </c>
      <c r="C188" s="14"/>
      <c r="D188" s="14"/>
      <c r="E188" s="31" t="s">
        <v>49</v>
      </c>
      <c r="F188" s="32">
        <f t="shared" si="158"/>
        <v>3889.6999999999998</v>
      </c>
      <c r="G188" s="32">
        <f t="shared" si="159"/>
        <v>5441.8999999999996</v>
      </c>
      <c r="H188" s="32">
        <f t="shared" si="160"/>
        <v>5441.8999999999996</v>
      </c>
      <c r="I188" s="32">
        <f t="shared" si="161"/>
        <v>0</v>
      </c>
      <c r="J188" s="32">
        <f t="shared" si="162"/>
        <v>0</v>
      </c>
      <c r="K188" s="32">
        <f t="shared" si="163"/>
        <v>0</v>
      </c>
      <c r="L188" s="32">
        <f t="shared" si="141"/>
        <v>3889.6999999999998</v>
      </c>
      <c r="M188" s="32">
        <f t="shared" si="142"/>
        <v>5441.8999999999996</v>
      </c>
      <c r="N188" s="32">
        <f t="shared" si="143"/>
        <v>5441.8999999999996</v>
      </c>
      <c r="O188" s="32">
        <f t="shared" si="164"/>
        <v>0</v>
      </c>
      <c r="P188" s="32">
        <f t="shared" si="165"/>
        <v>0</v>
      </c>
      <c r="Q188" s="32">
        <f t="shared" si="166"/>
        <v>0</v>
      </c>
      <c r="R188" s="32">
        <f t="shared" si="117"/>
        <v>3889.6999999999998</v>
      </c>
      <c r="S188" s="32">
        <f t="shared" si="118"/>
        <v>5441.8999999999996</v>
      </c>
      <c r="T188" s="32">
        <f t="shared" si="119"/>
        <v>5441.8999999999996</v>
      </c>
      <c r="U188" s="32">
        <f t="shared" si="167"/>
        <v>0</v>
      </c>
      <c r="V188" s="32">
        <f t="shared" si="120"/>
        <v>3889.6999999999998</v>
      </c>
      <c r="W188" s="32">
        <f t="shared" si="121"/>
        <v>5441.8999999999996</v>
      </c>
      <c r="X188" s="32">
        <f t="shared" si="122"/>
        <v>5441.8999999999996</v>
      </c>
      <c r="Y188" s="32">
        <f t="shared" si="168"/>
        <v>0</v>
      </c>
      <c r="Z188" s="32">
        <f t="shared" si="169"/>
        <v>0</v>
      </c>
      <c r="AA188" s="32">
        <f t="shared" si="170"/>
        <v>0</v>
      </c>
      <c r="AB188" s="32">
        <f t="shared" si="123"/>
        <v>3889.6999999999998</v>
      </c>
      <c r="AC188" s="32">
        <f t="shared" si="124"/>
        <v>5441.8999999999996</v>
      </c>
      <c r="AD188" s="32">
        <f t="shared" si="125"/>
        <v>5441.8999999999996</v>
      </c>
      <c r="AE188" s="32">
        <f t="shared" si="171"/>
        <v>0</v>
      </c>
      <c r="AF188" s="33"/>
      <c r="AG188" s="34"/>
      <c r="AH188" s="1" t="str">
        <f t="shared" si="126"/>
        <v/>
      </c>
    </row>
    <row r="189">
      <c r="A189" s="14" t="s">
        <v>162</v>
      </c>
      <c r="B189" s="15" t="s">
        <v>48</v>
      </c>
      <c r="C189" s="14" t="s">
        <v>51</v>
      </c>
      <c r="D189" s="14" t="s">
        <v>67</v>
      </c>
      <c r="E189" s="31" t="s">
        <v>153</v>
      </c>
      <c r="F189" s="32">
        <v>3889.6999999999998</v>
      </c>
      <c r="G189" s="32">
        <v>5441.8999999999996</v>
      </c>
      <c r="H189" s="32">
        <v>5441.8999999999996</v>
      </c>
      <c r="I189" s="32"/>
      <c r="J189" s="32"/>
      <c r="K189" s="32"/>
      <c r="L189" s="32">
        <f t="shared" si="141"/>
        <v>3889.6999999999998</v>
      </c>
      <c r="M189" s="32">
        <f t="shared" si="142"/>
        <v>5441.8999999999996</v>
      </c>
      <c r="N189" s="32">
        <f t="shared" si="143"/>
        <v>5441.8999999999996</v>
      </c>
      <c r="O189" s="32"/>
      <c r="P189" s="32"/>
      <c r="Q189" s="32"/>
      <c r="R189" s="32">
        <f t="shared" si="117"/>
        <v>3889.6999999999998</v>
      </c>
      <c r="S189" s="32">
        <f t="shared" si="118"/>
        <v>5441.8999999999996</v>
      </c>
      <c r="T189" s="32">
        <f t="shared" si="119"/>
        <v>5441.8999999999996</v>
      </c>
      <c r="U189" s="32"/>
      <c r="V189" s="32">
        <f t="shared" si="120"/>
        <v>3889.6999999999998</v>
      </c>
      <c r="W189" s="32">
        <f t="shared" si="121"/>
        <v>5441.8999999999996</v>
      </c>
      <c r="X189" s="32">
        <f t="shared" si="122"/>
        <v>5441.8999999999996</v>
      </c>
      <c r="Y189" s="32"/>
      <c r="Z189" s="32"/>
      <c r="AA189" s="32"/>
      <c r="AB189" s="32">
        <f t="shared" si="123"/>
        <v>3889.6999999999998</v>
      </c>
      <c r="AC189" s="32">
        <f t="shared" si="124"/>
        <v>5441.8999999999996</v>
      </c>
      <c r="AD189" s="32">
        <f t="shared" si="125"/>
        <v>5441.8999999999996</v>
      </c>
      <c r="AE189" s="32"/>
      <c r="AF189" s="33"/>
      <c r="AG189" s="34"/>
      <c r="AH189" s="1" t="str">
        <f t="shared" si="126"/>
        <v>0309</v>
      </c>
    </row>
    <row r="190" ht="78.75">
      <c r="A190" s="14" t="s">
        <v>164</v>
      </c>
      <c r="B190" s="15"/>
      <c r="C190" s="14"/>
      <c r="D190" s="14"/>
      <c r="E190" s="31" t="s">
        <v>165</v>
      </c>
      <c r="F190" s="32">
        <f t="shared" si="158"/>
        <v>551.60000000000002</v>
      </c>
      <c r="G190" s="32">
        <f t="shared" si="159"/>
        <v>551.60000000000002</v>
      </c>
      <c r="H190" s="32">
        <f t="shared" si="160"/>
        <v>551.60000000000002</v>
      </c>
      <c r="I190" s="32">
        <f t="shared" si="161"/>
        <v>0</v>
      </c>
      <c r="J190" s="32">
        <f t="shared" si="162"/>
        <v>0</v>
      </c>
      <c r="K190" s="32">
        <f t="shared" si="163"/>
        <v>0</v>
      </c>
      <c r="L190" s="32">
        <f t="shared" si="141"/>
        <v>551.60000000000002</v>
      </c>
      <c r="M190" s="32">
        <f t="shared" si="142"/>
        <v>551.60000000000002</v>
      </c>
      <c r="N190" s="32">
        <f t="shared" si="143"/>
        <v>551.60000000000002</v>
      </c>
      <c r="O190" s="32">
        <f t="shared" si="164"/>
        <v>0</v>
      </c>
      <c r="P190" s="32">
        <f t="shared" si="165"/>
        <v>0</v>
      </c>
      <c r="Q190" s="32">
        <f t="shared" si="166"/>
        <v>0</v>
      </c>
      <c r="R190" s="32">
        <f t="shared" si="117"/>
        <v>551.60000000000002</v>
      </c>
      <c r="S190" s="32">
        <f t="shared" si="118"/>
        <v>551.60000000000002</v>
      </c>
      <c r="T190" s="32">
        <f t="shared" si="119"/>
        <v>551.60000000000002</v>
      </c>
      <c r="U190" s="32">
        <f t="shared" si="167"/>
        <v>0</v>
      </c>
      <c r="V190" s="32">
        <f t="shared" si="120"/>
        <v>551.60000000000002</v>
      </c>
      <c r="W190" s="32">
        <f t="shared" si="121"/>
        <v>551.60000000000002</v>
      </c>
      <c r="X190" s="32">
        <f t="shared" si="122"/>
        <v>551.60000000000002</v>
      </c>
      <c r="Y190" s="32">
        <f t="shared" si="168"/>
        <v>0</v>
      </c>
      <c r="Z190" s="32">
        <f t="shared" si="169"/>
        <v>0</v>
      </c>
      <c r="AA190" s="32">
        <f t="shared" si="170"/>
        <v>0</v>
      </c>
      <c r="AB190" s="32">
        <f t="shared" si="123"/>
        <v>551.60000000000002</v>
      </c>
      <c r="AC190" s="32">
        <f t="shared" si="124"/>
        <v>551.60000000000002</v>
      </c>
      <c r="AD190" s="32">
        <f t="shared" si="125"/>
        <v>551.60000000000002</v>
      </c>
      <c r="AE190" s="32">
        <f t="shared" si="171"/>
        <v>0</v>
      </c>
      <c r="AF190" s="33"/>
      <c r="AG190" s="34"/>
      <c r="AH190" s="1" t="str">
        <f t="shared" si="126"/>
        <v/>
      </c>
    </row>
    <row r="191" ht="47.25">
      <c r="A191" s="14" t="s">
        <v>164</v>
      </c>
      <c r="B191" s="15" t="s">
        <v>55</v>
      </c>
      <c r="C191" s="14"/>
      <c r="D191" s="14"/>
      <c r="E191" s="31" t="s">
        <v>56</v>
      </c>
      <c r="F191" s="32">
        <f t="shared" si="158"/>
        <v>551.60000000000002</v>
      </c>
      <c r="G191" s="32">
        <f t="shared" si="159"/>
        <v>551.60000000000002</v>
      </c>
      <c r="H191" s="32">
        <f t="shared" si="160"/>
        <v>551.60000000000002</v>
      </c>
      <c r="I191" s="32">
        <f t="shared" si="161"/>
        <v>0</v>
      </c>
      <c r="J191" s="32">
        <f t="shared" si="162"/>
        <v>0</v>
      </c>
      <c r="K191" s="32">
        <f t="shared" si="163"/>
        <v>0</v>
      </c>
      <c r="L191" s="32">
        <f t="shared" si="141"/>
        <v>551.60000000000002</v>
      </c>
      <c r="M191" s="32">
        <f t="shared" si="142"/>
        <v>551.60000000000002</v>
      </c>
      <c r="N191" s="32">
        <f t="shared" si="143"/>
        <v>551.60000000000002</v>
      </c>
      <c r="O191" s="32">
        <f t="shared" si="164"/>
        <v>0</v>
      </c>
      <c r="P191" s="32">
        <f t="shared" si="165"/>
        <v>0</v>
      </c>
      <c r="Q191" s="32">
        <f t="shared" si="166"/>
        <v>0</v>
      </c>
      <c r="R191" s="32">
        <f t="shared" si="117"/>
        <v>551.60000000000002</v>
      </c>
      <c r="S191" s="32">
        <f t="shared" si="118"/>
        <v>551.60000000000002</v>
      </c>
      <c r="T191" s="32">
        <f t="shared" si="119"/>
        <v>551.60000000000002</v>
      </c>
      <c r="U191" s="32">
        <f t="shared" si="167"/>
        <v>0</v>
      </c>
      <c r="V191" s="32">
        <f t="shared" si="120"/>
        <v>551.60000000000002</v>
      </c>
      <c r="W191" s="32">
        <f t="shared" si="121"/>
        <v>551.60000000000002</v>
      </c>
      <c r="X191" s="32">
        <f t="shared" si="122"/>
        <v>551.60000000000002</v>
      </c>
      <c r="Y191" s="32">
        <f t="shared" si="168"/>
        <v>0</v>
      </c>
      <c r="Z191" s="32">
        <f t="shared" si="169"/>
        <v>0</v>
      </c>
      <c r="AA191" s="32">
        <f t="shared" si="170"/>
        <v>0</v>
      </c>
      <c r="AB191" s="32">
        <f t="shared" si="123"/>
        <v>551.60000000000002</v>
      </c>
      <c r="AC191" s="32">
        <f t="shared" si="124"/>
        <v>551.60000000000002</v>
      </c>
      <c r="AD191" s="32">
        <f t="shared" si="125"/>
        <v>551.60000000000002</v>
      </c>
      <c r="AE191" s="32">
        <f t="shared" si="171"/>
        <v>0</v>
      </c>
      <c r="AF191" s="33"/>
      <c r="AG191" s="34"/>
      <c r="AH191" s="1" t="str">
        <f t="shared" si="126"/>
        <v/>
      </c>
    </row>
    <row r="192" ht="63">
      <c r="A192" s="14" t="s">
        <v>164</v>
      </c>
      <c r="B192" s="15" t="s">
        <v>55</v>
      </c>
      <c r="C192" s="14" t="s">
        <v>51</v>
      </c>
      <c r="D192" s="14" t="s">
        <v>100</v>
      </c>
      <c r="E192" s="31" t="s">
        <v>101</v>
      </c>
      <c r="F192" s="32">
        <v>551.60000000000002</v>
      </c>
      <c r="G192" s="32">
        <v>551.60000000000002</v>
      </c>
      <c r="H192" s="32">
        <v>551.60000000000002</v>
      </c>
      <c r="I192" s="32"/>
      <c r="J192" s="32"/>
      <c r="K192" s="32"/>
      <c r="L192" s="32">
        <f t="shared" si="141"/>
        <v>551.60000000000002</v>
      </c>
      <c r="M192" s="32">
        <f t="shared" si="142"/>
        <v>551.60000000000002</v>
      </c>
      <c r="N192" s="32">
        <f t="shared" si="143"/>
        <v>551.60000000000002</v>
      </c>
      <c r="O192" s="32"/>
      <c r="P192" s="32"/>
      <c r="Q192" s="32"/>
      <c r="R192" s="32">
        <f t="shared" si="117"/>
        <v>551.60000000000002</v>
      </c>
      <c r="S192" s="32">
        <f t="shared" si="118"/>
        <v>551.60000000000002</v>
      </c>
      <c r="T192" s="32">
        <f t="shared" si="119"/>
        <v>551.60000000000002</v>
      </c>
      <c r="U192" s="32"/>
      <c r="V192" s="32">
        <f t="shared" si="120"/>
        <v>551.60000000000002</v>
      </c>
      <c r="W192" s="32">
        <f t="shared" si="121"/>
        <v>551.60000000000002</v>
      </c>
      <c r="X192" s="32">
        <f t="shared" si="122"/>
        <v>551.60000000000002</v>
      </c>
      <c r="Y192" s="32"/>
      <c r="Z192" s="32"/>
      <c r="AA192" s="32"/>
      <c r="AB192" s="32">
        <f t="shared" si="123"/>
        <v>551.60000000000002</v>
      </c>
      <c r="AC192" s="32">
        <f t="shared" si="124"/>
        <v>551.60000000000002</v>
      </c>
      <c r="AD192" s="32">
        <f t="shared" si="125"/>
        <v>551.60000000000002</v>
      </c>
      <c r="AE192" s="32"/>
      <c r="AF192" s="33"/>
      <c r="AG192" s="34"/>
      <c r="AH192" s="1" t="str">
        <f t="shared" si="126"/>
        <v>0310</v>
      </c>
    </row>
    <row r="193" ht="63">
      <c r="A193" s="14" t="s">
        <v>166</v>
      </c>
      <c r="B193" s="15"/>
      <c r="C193" s="14"/>
      <c r="D193" s="14"/>
      <c r="E193" s="31" t="s">
        <v>167</v>
      </c>
      <c r="F193" s="32">
        <f>F194+F198+F201</f>
        <v>16231.6</v>
      </c>
      <c r="G193" s="32">
        <f>G194+G198+G201</f>
        <v>16231.6</v>
      </c>
      <c r="H193" s="32">
        <f>H194+H198+H201</f>
        <v>16231.6</v>
      </c>
      <c r="I193" s="32">
        <f>I194+I198+I201</f>
        <v>0</v>
      </c>
      <c r="J193" s="32">
        <f>J194+J198+J201</f>
        <v>0</v>
      </c>
      <c r="K193" s="32">
        <f>K194+K198+K201</f>
        <v>0</v>
      </c>
      <c r="L193" s="32">
        <f t="shared" si="141"/>
        <v>16231.6</v>
      </c>
      <c r="M193" s="32">
        <f t="shared" si="142"/>
        <v>16231.6</v>
      </c>
      <c r="N193" s="32">
        <f t="shared" si="143"/>
        <v>16231.6</v>
      </c>
      <c r="O193" s="32">
        <f>O194+O198+O201</f>
        <v>12334.299999999999</v>
      </c>
      <c r="P193" s="32">
        <f>P194+P198+P201</f>
        <v>12334.299999999999</v>
      </c>
      <c r="Q193" s="32">
        <f>Q194+Q198+Q201</f>
        <v>12334.299999999999</v>
      </c>
      <c r="R193" s="32">
        <f t="shared" si="117"/>
        <v>28565.900000000001</v>
      </c>
      <c r="S193" s="32">
        <f t="shared" si="118"/>
        <v>28565.900000000001</v>
      </c>
      <c r="T193" s="32">
        <f t="shared" si="119"/>
        <v>28565.900000000001</v>
      </c>
      <c r="U193" s="32">
        <f>U194+U198+U201</f>
        <v>0</v>
      </c>
      <c r="V193" s="32">
        <f t="shared" si="120"/>
        <v>28565.900000000001</v>
      </c>
      <c r="W193" s="32">
        <f t="shared" si="121"/>
        <v>28565.900000000001</v>
      </c>
      <c r="X193" s="32">
        <f t="shared" si="122"/>
        <v>28565.900000000001</v>
      </c>
      <c r="Y193" s="32">
        <f>Y194+Y198+Y201</f>
        <v>0</v>
      </c>
      <c r="Z193" s="32">
        <f>Z194+Z198+Z201</f>
        <v>0</v>
      </c>
      <c r="AA193" s="32">
        <f>AA194+AA198+AA201</f>
        <v>0</v>
      </c>
      <c r="AB193" s="32">
        <f t="shared" si="123"/>
        <v>28565.900000000001</v>
      </c>
      <c r="AC193" s="32">
        <f t="shared" si="124"/>
        <v>28565.900000000001</v>
      </c>
      <c r="AD193" s="32">
        <f t="shared" si="125"/>
        <v>28565.900000000001</v>
      </c>
      <c r="AE193" s="32">
        <f>AE194+AE198+AE201</f>
        <v>0</v>
      </c>
      <c r="AF193" s="33"/>
      <c r="AG193" s="34"/>
      <c r="AH193" s="1" t="str">
        <f t="shared" si="126"/>
        <v/>
      </c>
    </row>
    <row r="194" ht="47.25">
      <c r="A194" s="14" t="s">
        <v>168</v>
      </c>
      <c r="B194" s="15"/>
      <c r="C194" s="14"/>
      <c r="D194" s="14"/>
      <c r="E194" s="31" t="s">
        <v>169</v>
      </c>
      <c r="F194" s="32">
        <f>F195</f>
        <v>10005.799999999999</v>
      </c>
      <c r="G194" s="32">
        <f>G195</f>
        <v>10005.799999999999</v>
      </c>
      <c r="H194" s="32">
        <f>H195</f>
        <v>10005.799999999999</v>
      </c>
      <c r="I194" s="32">
        <f>I195</f>
        <v>0</v>
      </c>
      <c r="J194" s="32">
        <f>J195</f>
        <v>0</v>
      </c>
      <c r="K194" s="32">
        <f>K195</f>
        <v>0</v>
      </c>
      <c r="L194" s="32">
        <f t="shared" si="141"/>
        <v>10005.799999999999</v>
      </c>
      <c r="M194" s="32">
        <f t="shared" si="142"/>
        <v>10005.799999999999</v>
      </c>
      <c r="N194" s="32">
        <f t="shared" si="143"/>
        <v>10005.799999999999</v>
      </c>
      <c r="O194" s="32">
        <f>O195</f>
        <v>0</v>
      </c>
      <c r="P194" s="32">
        <f>P195</f>
        <v>0</v>
      </c>
      <c r="Q194" s="32">
        <f>Q195</f>
        <v>0</v>
      </c>
      <c r="R194" s="32">
        <f t="shared" si="117"/>
        <v>10005.799999999999</v>
      </c>
      <c r="S194" s="32">
        <f t="shared" si="118"/>
        <v>10005.799999999999</v>
      </c>
      <c r="T194" s="32">
        <f t="shared" si="119"/>
        <v>10005.799999999999</v>
      </c>
      <c r="U194" s="32">
        <f>U195</f>
        <v>0</v>
      </c>
      <c r="V194" s="32">
        <f t="shared" si="120"/>
        <v>10005.799999999999</v>
      </c>
      <c r="W194" s="32">
        <f t="shared" si="121"/>
        <v>10005.799999999999</v>
      </c>
      <c r="X194" s="32">
        <f t="shared" si="122"/>
        <v>10005.799999999999</v>
      </c>
      <c r="Y194" s="32">
        <f>Y195</f>
        <v>0</v>
      </c>
      <c r="Z194" s="32">
        <f>Z195</f>
        <v>0</v>
      </c>
      <c r="AA194" s="32">
        <f>AA195</f>
        <v>0</v>
      </c>
      <c r="AB194" s="32">
        <f t="shared" si="123"/>
        <v>10005.799999999999</v>
      </c>
      <c r="AC194" s="32">
        <f t="shared" si="124"/>
        <v>10005.799999999999</v>
      </c>
      <c r="AD194" s="32">
        <f t="shared" si="125"/>
        <v>10005.799999999999</v>
      </c>
      <c r="AE194" s="32">
        <f>AE195</f>
        <v>0</v>
      </c>
      <c r="AF194" s="33"/>
      <c r="AG194" s="34"/>
      <c r="AH194" s="1" t="str">
        <f t="shared" si="126"/>
        <v/>
      </c>
    </row>
    <row r="195" ht="47.25">
      <c r="A195" s="14" t="s">
        <v>168</v>
      </c>
      <c r="B195" s="15" t="s">
        <v>55</v>
      </c>
      <c r="C195" s="14"/>
      <c r="D195" s="14"/>
      <c r="E195" s="31" t="s">
        <v>56</v>
      </c>
      <c r="F195" s="32">
        <f>F196+F197</f>
        <v>10005.799999999999</v>
      </c>
      <c r="G195" s="32">
        <f>G196+G197</f>
        <v>10005.799999999999</v>
      </c>
      <c r="H195" s="32">
        <f>H196+H197</f>
        <v>10005.799999999999</v>
      </c>
      <c r="I195" s="32">
        <f>I196+I197</f>
        <v>0</v>
      </c>
      <c r="J195" s="32">
        <f>J196+J197</f>
        <v>0</v>
      </c>
      <c r="K195" s="32">
        <f>K196+K197</f>
        <v>0</v>
      </c>
      <c r="L195" s="32">
        <f t="shared" si="141"/>
        <v>10005.799999999999</v>
      </c>
      <c r="M195" s="32">
        <f t="shared" si="142"/>
        <v>10005.799999999999</v>
      </c>
      <c r="N195" s="32">
        <f t="shared" si="143"/>
        <v>10005.799999999999</v>
      </c>
      <c r="O195" s="32">
        <f>O196+O197</f>
        <v>0</v>
      </c>
      <c r="P195" s="32">
        <f>P196+P197</f>
        <v>0</v>
      </c>
      <c r="Q195" s="32">
        <f>Q196+Q197</f>
        <v>0</v>
      </c>
      <c r="R195" s="32">
        <f t="shared" si="117"/>
        <v>10005.799999999999</v>
      </c>
      <c r="S195" s="32">
        <f t="shared" si="118"/>
        <v>10005.799999999999</v>
      </c>
      <c r="T195" s="32">
        <f t="shared" si="119"/>
        <v>10005.799999999999</v>
      </c>
      <c r="U195" s="32">
        <f>U196+U197</f>
        <v>0</v>
      </c>
      <c r="V195" s="32">
        <f t="shared" si="120"/>
        <v>10005.799999999999</v>
      </c>
      <c r="W195" s="32">
        <f t="shared" si="121"/>
        <v>10005.799999999999</v>
      </c>
      <c r="X195" s="32">
        <f t="shared" si="122"/>
        <v>10005.799999999999</v>
      </c>
      <c r="Y195" s="32">
        <f>Y196+Y197</f>
        <v>0</v>
      </c>
      <c r="Z195" s="32">
        <f>Z196+Z197</f>
        <v>0</v>
      </c>
      <c r="AA195" s="32">
        <f>AA196+AA197</f>
        <v>0</v>
      </c>
      <c r="AB195" s="32">
        <f t="shared" si="123"/>
        <v>10005.799999999999</v>
      </c>
      <c r="AC195" s="32">
        <f t="shared" si="124"/>
        <v>10005.799999999999</v>
      </c>
      <c r="AD195" s="32">
        <f t="shared" si="125"/>
        <v>10005.799999999999</v>
      </c>
      <c r="AE195" s="32">
        <f>AE196+AE197</f>
        <v>0</v>
      </c>
      <c r="AF195" s="33"/>
      <c r="AG195" s="34"/>
      <c r="AH195" s="1" t="str">
        <f t="shared" si="126"/>
        <v/>
      </c>
    </row>
    <row r="196">
      <c r="A196" s="14" t="s">
        <v>168</v>
      </c>
      <c r="B196" s="15" t="s">
        <v>55</v>
      </c>
      <c r="C196" s="14" t="s">
        <v>65</v>
      </c>
      <c r="D196" s="14" t="s">
        <v>65</v>
      </c>
      <c r="E196" s="31" t="s">
        <v>66</v>
      </c>
      <c r="F196" s="32">
        <v>5434.3000000000002</v>
      </c>
      <c r="G196" s="32">
        <v>5434.3000000000002</v>
      </c>
      <c r="H196" s="32">
        <v>5434.3000000000002</v>
      </c>
      <c r="I196" s="32"/>
      <c r="J196" s="32"/>
      <c r="K196" s="32"/>
      <c r="L196" s="32">
        <f t="shared" si="141"/>
        <v>5434.3000000000002</v>
      </c>
      <c r="M196" s="32">
        <f t="shared" si="142"/>
        <v>5434.3000000000002</v>
      </c>
      <c r="N196" s="32">
        <f t="shared" si="143"/>
        <v>5434.3000000000002</v>
      </c>
      <c r="O196" s="32"/>
      <c r="P196" s="32"/>
      <c r="Q196" s="32"/>
      <c r="R196" s="32">
        <f t="shared" si="117"/>
        <v>5434.3000000000002</v>
      </c>
      <c r="S196" s="32">
        <f t="shared" si="118"/>
        <v>5434.3000000000002</v>
      </c>
      <c r="T196" s="32">
        <f t="shared" si="119"/>
        <v>5434.3000000000002</v>
      </c>
      <c r="U196" s="32"/>
      <c r="V196" s="32">
        <f t="shared" si="120"/>
        <v>5434.3000000000002</v>
      </c>
      <c r="W196" s="32">
        <f t="shared" si="121"/>
        <v>5434.3000000000002</v>
      </c>
      <c r="X196" s="32">
        <f t="shared" si="122"/>
        <v>5434.3000000000002</v>
      </c>
      <c r="Y196" s="32"/>
      <c r="Z196" s="32"/>
      <c r="AA196" s="32"/>
      <c r="AB196" s="32">
        <f t="shared" si="123"/>
        <v>5434.3000000000002</v>
      </c>
      <c r="AC196" s="32">
        <f t="shared" si="124"/>
        <v>5434.3000000000002</v>
      </c>
      <c r="AD196" s="32">
        <f t="shared" si="125"/>
        <v>5434.3000000000002</v>
      </c>
      <c r="AE196" s="32"/>
      <c r="AF196" s="33"/>
      <c r="AG196" s="34"/>
      <c r="AH196" s="1" t="str">
        <f t="shared" si="126"/>
        <v>0707</v>
      </c>
    </row>
    <row r="197">
      <c r="A197" s="14" t="s">
        <v>168</v>
      </c>
      <c r="B197" s="15" t="s">
        <v>55</v>
      </c>
      <c r="C197" s="14" t="s">
        <v>65</v>
      </c>
      <c r="D197" s="14" t="s">
        <v>67</v>
      </c>
      <c r="E197" s="31" t="s">
        <v>68</v>
      </c>
      <c r="F197" s="32">
        <v>4571.5</v>
      </c>
      <c r="G197" s="32">
        <v>4571.5</v>
      </c>
      <c r="H197" s="32">
        <v>4571.5</v>
      </c>
      <c r="I197" s="32"/>
      <c r="J197" s="32"/>
      <c r="K197" s="32"/>
      <c r="L197" s="32">
        <f t="shared" si="141"/>
        <v>4571.5</v>
      </c>
      <c r="M197" s="32">
        <f t="shared" si="142"/>
        <v>4571.5</v>
      </c>
      <c r="N197" s="32">
        <f t="shared" si="143"/>
        <v>4571.5</v>
      </c>
      <c r="O197" s="32"/>
      <c r="P197" s="32"/>
      <c r="Q197" s="32"/>
      <c r="R197" s="32">
        <f t="shared" si="117"/>
        <v>4571.5</v>
      </c>
      <c r="S197" s="32">
        <f t="shared" si="118"/>
        <v>4571.5</v>
      </c>
      <c r="T197" s="32">
        <f t="shared" si="119"/>
        <v>4571.5</v>
      </c>
      <c r="U197" s="32"/>
      <c r="V197" s="32">
        <f t="shared" si="120"/>
        <v>4571.5</v>
      </c>
      <c r="W197" s="32">
        <f t="shared" si="121"/>
        <v>4571.5</v>
      </c>
      <c r="X197" s="32">
        <f t="shared" si="122"/>
        <v>4571.5</v>
      </c>
      <c r="Y197" s="32"/>
      <c r="Z197" s="32"/>
      <c r="AA197" s="32"/>
      <c r="AB197" s="32">
        <f t="shared" si="123"/>
        <v>4571.5</v>
      </c>
      <c r="AC197" s="32">
        <f t="shared" si="124"/>
        <v>4571.5</v>
      </c>
      <c r="AD197" s="32">
        <f t="shared" si="125"/>
        <v>4571.5</v>
      </c>
      <c r="AE197" s="32"/>
      <c r="AF197" s="33"/>
      <c r="AG197" s="34"/>
      <c r="AH197" s="1" t="str">
        <f t="shared" si="126"/>
        <v>0709</v>
      </c>
    </row>
    <row r="198" ht="31.5">
      <c r="A198" s="14" t="s">
        <v>170</v>
      </c>
      <c r="B198" s="15"/>
      <c r="C198" s="14"/>
      <c r="D198" s="14"/>
      <c r="E198" s="31" t="s">
        <v>171</v>
      </c>
      <c r="F198" s="32">
        <f t="shared" ref="F198:F204" si="172">F199</f>
        <v>105.2</v>
      </c>
      <c r="G198" s="32">
        <f t="shared" ref="G198:G204" si="173">G199</f>
        <v>105.2</v>
      </c>
      <c r="H198" s="32">
        <f t="shared" ref="H198:H204" si="174">H199</f>
        <v>105.2</v>
      </c>
      <c r="I198" s="32">
        <f t="shared" ref="I198:I204" si="175">I199</f>
        <v>0</v>
      </c>
      <c r="J198" s="32">
        <f t="shared" ref="J198:J204" si="176">J199</f>
        <v>0</v>
      </c>
      <c r="K198" s="32">
        <f t="shared" ref="K198:K204" si="177">K199</f>
        <v>0</v>
      </c>
      <c r="L198" s="32">
        <f t="shared" si="141"/>
        <v>105.2</v>
      </c>
      <c r="M198" s="32">
        <f t="shared" si="142"/>
        <v>105.2</v>
      </c>
      <c r="N198" s="32">
        <f t="shared" si="143"/>
        <v>105.2</v>
      </c>
      <c r="O198" s="32">
        <f t="shared" ref="O198:O204" si="178">O199</f>
        <v>0</v>
      </c>
      <c r="P198" s="32">
        <f t="shared" ref="P198:P204" si="179">P199</f>
        <v>0</v>
      </c>
      <c r="Q198" s="32">
        <f t="shared" ref="Q198:Q204" si="180">Q199</f>
        <v>0</v>
      </c>
      <c r="R198" s="32">
        <f t="shared" si="117"/>
        <v>105.2</v>
      </c>
      <c r="S198" s="32">
        <f t="shared" si="118"/>
        <v>105.2</v>
      </c>
      <c r="T198" s="32">
        <f t="shared" si="119"/>
        <v>105.2</v>
      </c>
      <c r="U198" s="32">
        <f t="shared" ref="U198:U204" si="181">U199</f>
        <v>0</v>
      </c>
      <c r="V198" s="32">
        <f t="shared" si="120"/>
        <v>105.2</v>
      </c>
      <c r="W198" s="32">
        <f t="shared" si="121"/>
        <v>105.2</v>
      </c>
      <c r="X198" s="32">
        <f t="shared" si="122"/>
        <v>105.2</v>
      </c>
      <c r="Y198" s="32">
        <f t="shared" ref="Y198:Y204" si="182">Y199</f>
        <v>0</v>
      </c>
      <c r="Z198" s="32">
        <f t="shared" ref="Z198:Z204" si="183">Z199</f>
        <v>0</v>
      </c>
      <c r="AA198" s="32">
        <f t="shared" ref="AA198:AA204" si="184">AA199</f>
        <v>0</v>
      </c>
      <c r="AB198" s="32">
        <f t="shared" si="123"/>
        <v>105.2</v>
      </c>
      <c r="AC198" s="32">
        <f t="shared" si="124"/>
        <v>105.2</v>
      </c>
      <c r="AD198" s="32">
        <f t="shared" si="125"/>
        <v>105.2</v>
      </c>
      <c r="AE198" s="32">
        <f t="shared" ref="AE198:AE204" si="185">AE199</f>
        <v>0</v>
      </c>
      <c r="AF198" s="33"/>
      <c r="AG198" s="34"/>
      <c r="AH198" s="1" t="str">
        <f t="shared" si="126"/>
        <v/>
      </c>
    </row>
    <row r="199" ht="31.5">
      <c r="A199" s="14" t="s">
        <v>170</v>
      </c>
      <c r="B199" s="15" t="s">
        <v>48</v>
      </c>
      <c r="C199" s="14"/>
      <c r="D199" s="14"/>
      <c r="E199" s="31" t="s">
        <v>49</v>
      </c>
      <c r="F199" s="32">
        <f t="shared" si="172"/>
        <v>105.2</v>
      </c>
      <c r="G199" s="32">
        <f t="shared" si="173"/>
        <v>105.2</v>
      </c>
      <c r="H199" s="32">
        <f t="shared" si="174"/>
        <v>105.2</v>
      </c>
      <c r="I199" s="32">
        <f t="shared" si="175"/>
        <v>0</v>
      </c>
      <c r="J199" s="32">
        <f t="shared" si="176"/>
        <v>0</v>
      </c>
      <c r="K199" s="32">
        <f t="shared" si="177"/>
        <v>0</v>
      </c>
      <c r="L199" s="32">
        <f t="shared" si="141"/>
        <v>105.2</v>
      </c>
      <c r="M199" s="32">
        <f t="shared" si="142"/>
        <v>105.2</v>
      </c>
      <c r="N199" s="32">
        <f t="shared" si="143"/>
        <v>105.2</v>
      </c>
      <c r="O199" s="32">
        <f t="shared" si="178"/>
        <v>0</v>
      </c>
      <c r="P199" s="32">
        <f t="shared" si="179"/>
        <v>0</v>
      </c>
      <c r="Q199" s="32">
        <f t="shared" si="180"/>
        <v>0</v>
      </c>
      <c r="R199" s="32">
        <f t="shared" si="117"/>
        <v>105.2</v>
      </c>
      <c r="S199" s="32">
        <f t="shared" si="118"/>
        <v>105.2</v>
      </c>
      <c r="T199" s="32">
        <f t="shared" si="119"/>
        <v>105.2</v>
      </c>
      <c r="U199" s="32">
        <f t="shared" si="181"/>
        <v>0</v>
      </c>
      <c r="V199" s="32">
        <f t="shared" si="120"/>
        <v>105.2</v>
      </c>
      <c r="W199" s="32">
        <f t="shared" si="121"/>
        <v>105.2</v>
      </c>
      <c r="X199" s="32">
        <f t="shared" si="122"/>
        <v>105.2</v>
      </c>
      <c r="Y199" s="32">
        <f t="shared" si="182"/>
        <v>0</v>
      </c>
      <c r="Z199" s="32">
        <f t="shared" si="183"/>
        <v>0</v>
      </c>
      <c r="AA199" s="32">
        <f t="shared" si="184"/>
        <v>0</v>
      </c>
      <c r="AB199" s="32">
        <f t="shared" si="123"/>
        <v>105.2</v>
      </c>
      <c r="AC199" s="32">
        <f t="shared" si="124"/>
        <v>105.2</v>
      </c>
      <c r="AD199" s="32">
        <f t="shared" si="125"/>
        <v>105.2</v>
      </c>
      <c r="AE199" s="32">
        <f t="shared" si="185"/>
        <v>0</v>
      </c>
      <c r="AF199" s="33"/>
      <c r="AG199" s="34"/>
      <c r="AH199" s="1" t="str">
        <f t="shared" si="126"/>
        <v/>
      </c>
    </row>
    <row r="200" ht="47.25">
      <c r="A200" s="14" t="s">
        <v>170</v>
      </c>
      <c r="B200" s="15" t="s">
        <v>48</v>
      </c>
      <c r="C200" s="14" t="s">
        <v>51</v>
      </c>
      <c r="D200" s="14" t="s">
        <v>172</v>
      </c>
      <c r="E200" s="31" t="s">
        <v>173</v>
      </c>
      <c r="F200" s="32">
        <v>105.2</v>
      </c>
      <c r="G200" s="32">
        <v>105.2</v>
      </c>
      <c r="H200" s="32">
        <v>105.2</v>
      </c>
      <c r="I200" s="32"/>
      <c r="J200" s="32"/>
      <c r="K200" s="32"/>
      <c r="L200" s="32">
        <f t="shared" si="141"/>
        <v>105.2</v>
      </c>
      <c r="M200" s="32">
        <f t="shared" si="142"/>
        <v>105.2</v>
      </c>
      <c r="N200" s="32">
        <f t="shared" si="143"/>
        <v>105.2</v>
      </c>
      <c r="O200" s="32"/>
      <c r="P200" s="32"/>
      <c r="Q200" s="32"/>
      <c r="R200" s="32">
        <f t="shared" si="117"/>
        <v>105.2</v>
      </c>
      <c r="S200" s="32">
        <f t="shared" si="118"/>
        <v>105.2</v>
      </c>
      <c r="T200" s="32">
        <f t="shared" si="119"/>
        <v>105.2</v>
      </c>
      <c r="U200" s="32"/>
      <c r="V200" s="32">
        <f t="shared" si="120"/>
        <v>105.2</v>
      </c>
      <c r="W200" s="32">
        <f t="shared" si="121"/>
        <v>105.2</v>
      </c>
      <c r="X200" s="32">
        <f t="shared" si="122"/>
        <v>105.2</v>
      </c>
      <c r="Y200" s="32"/>
      <c r="Z200" s="32"/>
      <c r="AA200" s="32"/>
      <c r="AB200" s="32">
        <f t="shared" si="123"/>
        <v>105.2</v>
      </c>
      <c r="AC200" s="32">
        <f t="shared" si="124"/>
        <v>105.2</v>
      </c>
      <c r="AD200" s="32">
        <f t="shared" si="125"/>
        <v>105.2</v>
      </c>
      <c r="AE200" s="32"/>
      <c r="AF200" s="33"/>
      <c r="AG200" s="34"/>
      <c r="AH200" s="1" t="str">
        <f t="shared" si="126"/>
        <v>0314</v>
      </c>
    </row>
    <row r="201" ht="47.25">
      <c r="A201" s="14" t="s">
        <v>174</v>
      </c>
      <c r="B201" s="15"/>
      <c r="C201" s="14"/>
      <c r="D201" s="14"/>
      <c r="E201" s="31" t="s">
        <v>175</v>
      </c>
      <c r="F201" s="32">
        <f t="shared" si="172"/>
        <v>6120.6000000000004</v>
      </c>
      <c r="G201" s="32">
        <f t="shared" si="173"/>
        <v>6120.6000000000004</v>
      </c>
      <c r="H201" s="32">
        <f t="shared" si="174"/>
        <v>6120.6000000000004</v>
      </c>
      <c r="I201" s="32">
        <f t="shared" si="175"/>
        <v>0</v>
      </c>
      <c r="J201" s="32">
        <f t="shared" si="176"/>
        <v>0</v>
      </c>
      <c r="K201" s="32">
        <f t="shared" si="177"/>
        <v>0</v>
      </c>
      <c r="L201" s="32">
        <f t="shared" si="141"/>
        <v>6120.6000000000004</v>
      </c>
      <c r="M201" s="32">
        <f t="shared" si="142"/>
        <v>6120.6000000000004</v>
      </c>
      <c r="N201" s="32">
        <f t="shared" si="143"/>
        <v>6120.6000000000004</v>
      </c>
      <c r="O201" s="32">
        <f t="shared" si="178"/>
        <v>12334.299999999999</v>
      </c>
      <c r="P201" s="32">
        <f t="shared" si="179"/>
        <v>12334.299999999999</v>
      </c>
      <c r="Q201" s="32">
        <f t="shared" si="180"/>
        <v>12334.299999999999</v>
      </c>
      <c r="R201" s="32">
        <f t="shared" si="117"/>
        <v>18454.900000000001</v>
      </c>
      <c r="S201" s="32">
        <f t="shared" si="118"/>
        <v>18454.900000000001</v>
      </c>
      <c r="T201" s="32">
        <f t="shared" si="119"/>
        <v>18454.900000000001</v>
      </c>
      <c r="U201" s="32">
        <f t="shared" si="181"/>
        <v>0</v>
      </c>
      <c r="V201" s="32">
        <f t="shared" si="120"/>
        <v>18454.900000000001</v>
      </c>
      <c r="W201" s="32">
        <f t="shared" si="121"/>
        <v>18454.900000000001</v>
      </c>
      <c r="X201" s="32">
        <f t="shared" si="122"/>
        <v>18454.900000000001</v>
      </c>
      <c r="Y201" s="32">
        <f t="shared" si="182"/>
        <v>0</v>
      </c>
      <c r="Z201" s="32">
        <f t="shared" si="183"/>
        <v>0</v>
      </c>
      <c r="AA201" s="32">
        <f t="shared" si="184"/>
        <v>0</v>
      </c>
      <c r="AB201" s="32">
        <f t="shared" si="123"/>
        <v>18454.900000000001</v>
      </c>
      <c r="AC201" s="32">
        <f t="shared" si="124"/>
        <v>18454.900000000001</v>
      </c>
      <c r="AD201" s="32">
        <f t="shared" si="125"/>
        <v>18454.900000000001</v>
      </c>
      <c r="AE201" s="32">
        <f t="shared" si="185"/>
        <v>0</v>
      </c>
      <c r="AF201" s="33"/>
      <c r="AG201" s="34"/>
      <c r="AH201" s="1" t="str">
        <f t="shared" si="126"/>
        <v/>
      </c>
    </row>
    <row r="202" ht="47.25">
      <c r="A202" s="14" t="s">
        <v>174</v>
      </c>
      <c r="B202" s="15" t="s">
        <v>55</v>
      </c>
      <c r="C202" s="14"/>
      <c r="D202" s="14"/>
      <c r="E202" s="31" t="s">
        <v>56</v>
      </c>
      <c r="F202" s="32">
        <f t="shared" si="172"/>
        <v>6120.6000000000004</v>
      </c>
      <c r="G202" s="32">
        <f t="shared" si="173"/>
        <v>6120.6000000000004</v>
      </c>
      <c r="H202" s="32">
        <f t="shared" si="174"/>
        <v>6120.6000000000004</v>
      </c>
      <c r="I202" s="32">
        <f t="shared" si="175"/>
        <v>0</v>
      </c>
      <c r="J202" s="32">
        <f t="shared" si="176"/>
        <v>0</v>
      </c>
      <c r="K202" s="32">
        <f t="shared" si="177"/>
        <v>0</v>
      </c>
      <c r="L202" s="32">
        <f t="shared" si="141"/>
        <v>6120.6000000000004</v>
      </c>
      <c r="M202" s="32">
        <f t="shared" si="142"/>
        <v>6120.6000000000004</v>
      </c>
      <c r="N202" s="32">
        <f t="shared" si="143"/>
        <v>6120.6000000000004</v>
      </c>
      <c r="O202" s="32">
        <f t="shared" si="178"/>
        <v>12334.299999999999</v>
      </c>
      <c r="P202" s="32">
        <f t="shared" si="179"/>
        <v>12334.299999999999</v>
      </c>
      <c r="Q202" s="32">
        <f t="shared" si="180"/>
        <v>12334.299999999999</v>
      </c>
      <c r="R202" s="32">
        <f t="shared" si="117"/>
        <v>18454.900000000001</v>
      </c>
      <c r="S202" s="32">
        <f t="shared" si="118"/>
        <v>18454.900000000001</v>
      </c>
      <c r="T202" s="32">
        <f t="shared" si="119"/>
        <v>18454.900000000001</v>
      </c>
      <c r="U202" s="32">
        <f t="shared" si="181"/>
        <v>0</v>
      </c>
      <c r="V202" s="32">
        <f t="shared" si="120"/>
        <v>18454.900000000001</v>
      </c>
      <c r="W202" s="32">
        <f t="shared" si="121"/>
        <v>18454.900000000001</v>
      </c>
      <c r="X202" s="32">
        <f t="shared" si="122"/>
        <v>18454.900000000001</v>
      </c>
      <c r="Y202" s="32">
        <f t="shared" si="182"/>
        <v>0</v>
      </c>
      <c r="Z202" s="32">
        <f t="shared" si="183"/>
        <v>0</v>
      </c>
      <c r="AA202" s="32">
        <f t="shared" si="184"/>
        <v>0</v>
      </c>
      <c r="AB202" s="32">
        <f t="shared" si="123"/>
        <v>18454.900000000001</v>
      </c>
      <c r="AC202" s="32">
        <f t="shared" si="124"/>
        <v>18454.900000000001</v>
      </c>
      <c r="AD202" s="32">
        <f t="shared" si="125"/>
        <v>18454.900000000001</v>
      </c>
      <c r="AE202" s="32">
        <f t="shared" si="185"/>
        <v>0</v>
      </c>
      <c r="AF202" s="33"/>
      <c r="AG202" s="34"/>
      <c r="AH202" s="1" t="str">
        <f t="shared" si="126"/>
        <v/>
      </c>
    </row>
    <row r="203" ht="47.25">
      <c r="A203" s="14" t="s">
        <v>174</v>
      </c>
      <c r="B203" s="15">
        <v>600</v>
      </c>
      <c r="C203" s="14" t="s">
        <v>51</v>
      </c>
      <c r="D203" s="14" t="s">
        <v>172</v>
      </c>
      <c r="E203" s="31" t="s">
        <v>173</v>
      </c>
      <c r="F203" s="32">
        <f>1447.9+4672.7</f>
        <v>6120.6000000000004</v>
      </c>
      <c r="G203" s="32">
        <f>1447.9+4672.7</f>
        <v>6120.6000000000004</v>
      </c>
      <c r="H203" s="32">
        <f>1447.9+4672.7</f>
        <v>6120.6000000000004</v>
      </c>
      <c r="I203" s="32"/>
      <c r="J203" s="32"/>
      <c r="K203" s="32"/>
      <c r="L203" s="32">
        <f t="shared" si="141"/>
        <v>6120.6000000000004</v>
      </c>
      <c r="M203" s="32">
        <f t="shared" si="142"/>
        <v>6120.6000000000004</v>
      </c>
      <c r="N203" s="32">
        <f t="shared" si="143"/>
        <v>6120.6000000000004</v>
      </c>
      <c r="O203" s="32">
        <v>12334.299999999999</v>
      </c>
      <c r="P203" s="32">
        <v>12334.299999999999</v>
      </c>
      <c r="Q203" s="32">
        <v>12334.299999999999</v>
      </c>
      <c r="R203" s="32">
        <f t="shared" si="117"/>
        <v>18454.900000000001</v>
      </c>
      <c r="S203" s="32">
        <f t="shared" si="118"/>
        <v>18454.900000000001</v>
      </c>
      <c r="T203" s="32">
        <f t="shared" si="119"/>
        <v>18454.900000000001</v>
      </c>
      <c r="U203" s="32"/>
      <c r="V203" s="32">
        <f t="shared" si="120"/>
        <v>18454.900000000001</v>
      </c>
      <c r="W203" s="32">
        <f t="shared" si="121"/>
        <v>18454.900000000001</v>
      </c>
      <c r="X203" s="32">
        <f t="shared" si="122"/>
        <v>18454.900000000001</v>
      </c>
      <c r="Y203" s="32"/>
      <c r="Z203" s="32"/>
      <c r="AA203" s="32"/>
      <c r="AB203" s="32">
        <f t="shared" si="123"/>
        <v>18454.900000000001</v>
      </c>
      <c r="AC203" s="32">
        <f t="shared" si="124"/>
        <v>18454.900000000001</v>
      </c>
      <c r="AD203" s="32">
        <f t="shared" si="125"/>
        <v>18454.900000000001</v>
      </c>
      <c r="AE203" s="32"/>
      <c r="AF203" s="33"/>
      <c r="AG203" s="34"/>
      <c r="AH203" s="1" t="str">
        <f t="shared" si="126"/>
        <v>0314</v>
      </c>
    </row>
    <row r="204" ht="63">
      <c r="A204" s="14" t="s">
        <v>176</v>
      </c>
      <c r="B204" s="15"/>
      <c r="C204" s="14"/>
      <c r="D204" s="14"/>
      <c r="E204" s="31" t="s">
        <v>177</v>
      </c>
      <c r="F204" s="32">
        <f t="shared" si="172"/>
        <v>25031.400000000001</v>
      </c>
      <c r="G204" s="32">
        <f t="shared" si="173"/>
        <v>25703.200000000001</v>
      </c>
      <c r="H204" s="32">
        <f t="shared" si="174"/>
        <v>25703.200000000001</v>
      </c>
      <c r="I204" s="32">
        <f t="shared" si="175"/>
        <v>0</v>
      </c>
      <c r="J204" s="32">
        <f t="shared" si="176"/>
        <v>0</v>
      </c>
      <c r="K204" s="32">
        <f t="shared" si="177"/>
        <v>0</v>
      </c>
      <c r="L204" s="32">
        <f t="shared" si="141"/>
        <v>25031.400000000001</v>
      </c>
      <c r="M204" s="32">
        <f t="shared" si="142"/>
        <v>25703.200000000001</v>
      </c>
      <c r="N204" s="32">
        <f t="shared" si="143"/>
        <v>25703.200000000001</v>
      </c>
      <c r="O204" s="32">
        <f t="shared" si="178"/>
        <v>0</v>
      </c>
      <c r="P204" s="32">
        <f t="shared" si="179"/>
        <v>0</v>
      </c>
      <c r="Q204" s="32">
        <f t="shared" si="180"/>
        <v>0</v>
      </c>
      <c r="R204" s="32">
        <f t="shared" si="117"/>
        <v>25031.400000000001</v>
      </c>
      <c r="S204" s="32">
        <f t="shared" si="118"/>
        <v>25703.200000000001</v>
      </c>
      <c r="T204" s="32">
        <f t="shared" si="119"/>
        <v>25703.200000000001</v>
      </c>
      <c r="U204" s="32">
        <f t="shared" si="181"/>
        <v>0</v>
      </c>
      <c r="V204" s="32">
        <f t="shared" si="120"/>
        <v>25031.400000000001</v>
      </c>
      <c r="W204" s="32">
        <f t="shared" si="121"/>
        <v>25703.200000000001</v>
      </c>
      <c r="X204" s="32">
        <f t="shared" si="122"/>
        <v>25703.200000000001</v>
      </c>
      <c r="Y204" s="32">
        <f t="shared" si="182"/>
        <v>-334.19999999999999</v>
      </c>
      <c r="Z204" s="32">
        <f t="shared" si="183"/>
        <v>0</v>
      </c>
      <c r="AA204" s="32">
        <f t="shared" si="184"/>
        <v>0</v>
      </c>
      <c r="AB204" s="32">
        <f t="shared" si="123"/>
        <v>24697.200000000001</v>
      </c>
      <c r="AC204" s="32">
        <f t="shared" si="124"/>
        <v>25703.200000000001</v>
      </c>
      <c r="AD204" s="32">
        <f t="shared" si="125"/>
        <v>25703.200000000001</v>
      </c>
      <c r="AE204" s="32">
        <f t="shared" si="185"/>
        <v>0</v>
      </c>
      <c r="AF204" s="33"/>
      <c r="AG204" s="34"/>
      <c r="AH204" s="1" t="str">
        <f t="shared" si="126"/>
        <v/>
      </c>
    </row>
    <row r="205" ht="31.5">
      <c r="A205" s="14" t="s">
        <v>178</v>
      </c>
      <c r="B205" s="15"/>
      <c r="C205" s="14"/>
      <c r="D205" s="14"/>
      <c r="E205" s="31" t="s">
        <v>179</v>
      </c>
      <c r="F205" s="32">
        <f>F206+F208</f>
        <v>25031.400000000001</v>
      </c>
      <c r="G205" s="32">
        <f>G206+G208</f>
        <v>25703.200000000001</v>
      </c>
      <c r="H205" s="32">
        <f>H206+H208</f>
        <v>25703.200000000001</v>
      </c>
      <c r="I205" s="32">
        <f>I206+I208</f>
        <v>0</v>
      </c>
      <c r="J205" s="32">
        <f>J206+J208</f>
        <v>0</v>
      </c>
      <c r="K205" s="32">
        <f>K206+K208</f>
        <v>0</v>
      </c>
      <c r="L205" s="32">
        <f t="shared" si="141"/>
        <v>25031.400000000001</v>
      </c>
      <c r="M205" s="32">
        <f t="shared" si="142"/>
        <v>25703.200000000001</v>
      </c>
      <c r="N205" s="32">
        <f t="shared" si="143"/>
        <v>25703.200000000001</v>
      </c>
      <c r="O205" s="32">
        <f>O206+O208</f>
        <v>0</v>
      </c>
      <c r="P205" s="32">
        <f>P206+P208</f>
        <v>0</v>
      </c>
      <c r="Q205" s="32">
        <f>Q206+Q208</f>
        <v>0</v>
      </c>
      <c r="R205" s="32">
        <f t="shared" si="117"/>
        <v>25031.400000000001</v>
      </c>
      <c r="S205" s="32">
        <f t="shared" si="118"/>
        <v>25703.200000000001</v>
      </c>
      <c r="T205" s="32">
        <f t="shared" si="119"/>
        <v>25703.200000000001</v>
      </c>
      <c r="U205" s="32">
        <f>U206+U208</f>
        <v>0</v>
      </c>
      <c r="V205" s="32">
        <f t="shared" si="120"/>
        <v>25031.400000000001</v>
      </c>
      <c r="W205" s="32">
        <f t="shared" si="121"/>
        <v>25703.200000000001</v>
      </c>
      <c r="X205" s="32">
        <f t="shared" si="122"/>
        <v>25703.200000000001</v>
      </c>
      <c r="Y205" s="32">
        <f>Y206+Y208</f>
        <v>-334.19999999999999</v>
      </c>
      <c r="Z205" s="32">
        <f>Z206+Z208</f>
        <v>0</v>
      </c>
      <c r="AA205" s="32">
        <f>AA206+AA208</f>
        <v>0</v>
      </c>
      <c r="AB205" s="32">
        <f t="shared" si="123"/>
        <v>24697.200000000001</v>
      </c>
      <c r="AC205" s="32">
        <f t="shared" si="124"/>
        <v>25703.200000000001</v>
      </c>
      <c r="AD205" s="32">
        <f t="shared" si="125"/>
        <v>25703.200000000001</v>
      </c>
      <c r="AE205" s="32">
        <f>AE206+AE208</f>
        <v>0</v>
      </c>
      <c r="AF205" s="33"/>
      <c r="AG205" s="34"/>
      <c r="AH205" s="1" t="str">
        <f t="shared" si="126"/>
        <v/>
      </c>
    </row>
    <row r="206" ht="94.5">
      <c r="A206" s="14" t="s">
        <v>178</v>
      </c>
      <c r="B206" s="15" t="s">
        <v>151</v>
      </c>
      <c r="C206" s="14"/>
      <c r="D206" s="14"/>
      <c r="E206" s="31" t="s">
        <v>152</v>
      </c>
      <c r="F206" s="32">
        <f>F207</f>
        <v>23836.400000000001</v>
      </c>
      <c r="G206" s="32">
        <f>G207</f>
        <v>24508.200000000001</v>
      </c>
      <c r="H206" s="32">
        <f>H207</f>
        <v>24508.200000000001</v>
      </c>
      <c r="I206" s="32">
        <f>I207</f>
        <v>0</v>
      </c>
      <c r="J206" s="32">
        <f>J207</f>
        <v>0</v>
      </c>
      <c r="K206" s="32">
        <f>K207</f>
        <v>0</v>
      </c>
      <c r="L206" s="32">
        <f t="shared" si="141"/>
        <v>23836.400000000001</v>
      </c>
      <c r="M206" s="32">
        <f t="shared" si="142"/>
        <v>24508.200000000001</v>
      </c>
      <c r="N206" s="32">
        <f t="shared" si="143"/>
        <v>24508.200000000001</v>
      </c>
      <c r="O206" s="32">
        <f>O207</f>
        <v>0</v>
      </c>
      <c r="P206" s="32">
        <f>P207</f>
        <v>0</v>
      </c>
      <c r="Q206" s="32">
        <f>Q207</f>
        <v>0</v>
      </c>
      <c r="R206" s="32">
        <f t="shared" si="117"/>
        <v>23836.400000000001</v>
      </c>
      <c r="S206" s="32">
        <f t="shared" si="118"/>
        <v>24508.200000000001</v>
      </c>
      <c r="T206" s="32">
        <f t="shared" si="119"/>
        <v>24508.200000000001</v>
      </c>
      <c r="U206" s="32">
        <f>U207</f>
        <v>0</v>
      </c>
      <c r="V206" s="32">
        <f t="shared" si="120"/>
        <v>23836.400000000001</v>
      </c>
      <c r="W206" s="32">
        <f t="shared" si="121"/>
        <v>24508.200000000001</v>
      </c>
      <c r="X206" s="32">
        <f t="shared" si="122"/>
        <v>24508.200000000001</v>
      </c>
      <c r="Y206" s="32">
        <f>Y207</f>
        <v>-334.19999999999999</v>
      </c>
      <c r="Z206" s="32">
        <f>Z207</f>
        <v>0</v>
      </c>
      <c r="AA206" s="32">
        <f>AA207</f>
        <v>0</v>
      </c>
      <c r="AB206" s="32">
        <f t="shared" si="123"/>
        <v>23502.200000000001</v>
      </c>
      <c r="AC206" s="32">
        <f t="shared" si="124"/>
        <v>24508.200000000001</v>
      </c>
      <c r="AD206" s="32">
        <f t="shared" si="125"/>
        <v>24508.200000000001</v>
      </c>
      <c r="AE206" s="32">
        <f>AE207</f>
        <v>0</v>
      </c>
      <c r="AF206" s="33"/>
      <c r="AG206" s="34"/>
      <c r="AH206" s="1" t="str">
        <f t="shared" si="126"/>
        <v/>
      </c>
    </row>
    <row r="207" ht="47.25">
      <c r="A207" s="14" t="s">
        <v>178</v>
      </c>
      <c r="B207" s="15">
        <v>100</v>
      </c>
      <c r="C207" s="14" t="s">
        <v>51</v>
      </c>
      <c r="D207" s="14" t="s">
        <v>172</v>
      </c>
      <c r="E207" s="31" t="s">
        <v>173</v>
      </c>
      <c r="F207" s="32">
        <v>23836.400000000001</v>
      </c>
      <c r="G207" s="32">
        <v>24508.200000000001</v>
      </c>
      <c r="H207" s="32">
        <v>24508.200000000001</v>
      </c>
      <c r="I207" s="32"/>
      <c r="J207" s="32"/>
      <c r="K207" s="32"/>
      <c r="L207" s="32">
        <f t="shared" si="141"/>
        <v>23836.400000000001</v>
      </c>
      <c r="M207" s="32">
        <f t="shared" si="142"/>
        <v>24508.200000000001</v>
      </c>
      <c r="N207" s="32">
        <f t="shared" si="143"/>
        <v>24508.200000000001</v>
      </c>
      <c r="O207" s="32"/>
      <c r="P207" s="32"/>
      <c r="Q207" s="32"/>
      <c r="R207" s="32">
        <f t="shared" si="117"/>
        <v>23836.400000000001</v>
      </c>
      <c r="S207" s="32">
        <f t="shared" si="118"/>
        <v>24508.200000000001</v>
      </c>
      <c r="T207" s="32">
        <f t="shared" si="119"/>
        <v>24508.200000000001</v>
      </c>
      <c r="U207" s="32"/>
      <c r="V207" s="32">
        <f t="shared" si="120"/>
        <v>23836.400000000001</v>
      </c>
      <c r="W207" s="32">
        <f t="shared" si="121"/>
        <v>24508.200000000001</v>
      </c>
      <c r="X207" s="32">
        <f t="shared" si="122"/>
        <v>24508.200000000001</v>
      </c>
      <c r="Y207" s="32">
        <v>-334.19999999999999</v>
      </c>
      <c r="Z207" s="32"/>
      <c r="AA207" s="32"/>
      <c r="AB207" s="32">
        <f t="shared" si="123"/>
        <v>23502.200000000001</v>
      </c>
      <c r="AC207" s="32">
        <f t="shared" si="124"/>
        <v>24508.200000000001</v>
      </c>
      <c r="AD207" s="32">
        <f t="shared" si="125"/>
        <v>24508.200000000001</v>
      </c>
      <c r="AE207" s="32"/>
      <c r="AF207" s="33"/>
      <c r="AG207" s="34"/>
      <c r="AH207" s="1" t="str">
        <f t="shared" si="126"/>
        <v>0314</v>
      </c>
    </row>
    <row r="208" ht="31.5">
      <c r="A208" s="14" t="s">
        <v>178</v>
      </c>
      <c r="B208" s="15" t="s">
        <v>48</v>
      </c>
      <c r="C208" s="14"/>
      <c r="D208" s="14"/>
      <c r="E208" s="31" t="s">
        <v>49</v>
      </c>
      <c r="F208" s="32">
        <f>F209</f>
        <v>1195</v>
      </c>
      <c r="G208" s="32">
        <f>G209</f>
        <v>1195</v>
      </c>
      <c r="H208" s="32">
        <f>H209</f>
        <v>1195</v>
      </c>
      <c r="I208" s="32">
        <f>I209</f>
        <v>0</v>
      </c>
      <c r="J208" s="32">
        <f>J209</f>
        <v>0</v>
      </c>
      <c r="K208" s="32">
        <f>K209</f>
        <v>0</v>
      </c>
      <c r="L208" s="32">
        <f t="shared" si="141"/>
        <v>1195</v>
      </c>
      <c r="M208" s="32">
        <f t="shared" si="142"/>
        <v>1195</v>
      </c>
      <c r="N208" s="32">
        <f t="shared" si="143"/>
        <v>1195</v>
      </c>
      <c r="O208" s="32">
        <f>O209</f>
        <v>0</v>
      </c>
      <c r="P208" s="32">
        <f>P209</f>
        <v>0</v>
      </c>
      <c r="Q208" s="32">
        <f>Q209</f>
        <v>0</v>
      </c>
      <c r="R208" s="32">
        <f t="shared" si="117"/>
        <v>1195</v>
      </c>
      <c r="S208" s="32">
        <f t="shared" si="118"/>
        <v>1195</v>
      </c>
      <c r="T208" s="32">
        <f t="shared" si="119"/>
        <v>1195</v>
      </c>
      <c r="U208" s="32">
        <f>U209</f>
        <v>0</v>
      </c>
      <c r="V208" s="32">
        <f t="shared" si="120"/>
        <v>1195</v>
      </c>
      <c r="W208" s="32">
        <f t="shared" si="121"/>
        <v>1195</v>
      </c>
      <c r="X208" s="32">
        <f t="shared" si="122"/>
        <v>1195</v>
      </c>
      <c r="Y208" s="32">
        <f>Y209</f>
        <v>0</v>
      </c>
      <c r="Z208" s="32">
        <f>Z209</f>
        <v>0</v>
      </c>
      <c r="AA208" s="32">
        <f>AA209</f>
        <v>0</v>
      </c>
      <c r="AB208" s="32">
        <f t="shared" si="123"/>
        <v>1195</v>
      </c>
      <c r="AC208" s="32">
        <f t="shared" si="124"/>
        <v>1195</v>
      </c>
      <c r="AD208" s="32">
        <f t="shared" si="125"/>
        <v>1195</v>
      </c>
      <c r="AE208" s="32">
        <f>AE209</f>
        <v>0</v>
      </c>
      <c r="AF208" s="33"/>
      <c r="AG208" s="34"/>
      <c r="AH208" s="1" t="str">
        <f t="shared" si="126"/>
        <v/>
      </c>
    </row>
    <row r="209" ht="47.25">
      <c r="A209" s="14" t="s">
        <v>178</v>
      </c>
      <c r="B209" s="15">
        <v>200</v>
      </c>
      <c r="C209" s="14" t="s">
        <v>51</v>
      </c>
      <c r="D209" s="14" t="s">
        <v>172</v>
      </c>
      <c r="E209" s="31" t="s">
        <v>173</v>
      </c>
      <c r="F209" s="32">
        <v>1195</v>
      </c>
      <c r="G209" s="32">
        <v>1195</v>
      </c>
      <c r="H209" s="32">
        <v>1195</v>
      </c>
      <c r="I209" s="32"/>
      <c r="J209" s="32"/>
      <c r="K209" s="32"/>
      <c r="L209" s="32">
        <f t="shared" si="141"/>
        <v>1195</v>
      </c>
      <c r="M209" s="32">
        <f t="shared" si="142"/>
        <v>1195</v>
      </c>
      <c r="N209" s="32">
        <f t="shared" si="143"/>
        <v>1195</v>
      </c>
      <c r="O209" s="32"/>
      <c r="P209" s="32"/>
      <c r="Q209" s="32"/>
      <c r="R209" s="32">
        <f t="shared" si="117"/>
        <v>1195</v>
      </c>
      <c r="S209" s="32">
        <f t="shared" si="118"/>
        <v>1195</v>
      </c>
      <c r="T209" s="32">
        <f t="shared" si="119"/>
        <v>1195</v>
      </c>
      <c r="U209" s="32"/>
      <c r="V209" s="32">
        <f t="shared" si="120"/>
        <v>1195</v>
      </c>
      <c r="W209" s="32">
        <f t="shared" si="121"/>
        <v>1195</v>
      </c>
      <c r="X209" s="32">
        <f t="shared" si="122"/>
        <v>1195</v>
      </c>
      <c r="Y209" s="32"/>
      <c r="Z209" s="32"/>
      <c r="AA209" s="32"/>
      <c r="AB209" s="32">
        <f t="shared" si="123"/>
        <v>1195</v>
      </c>
      <c r="AC209" s="32">
        <f t="shared" si="124"/>
        <v>1195</v>
      </c>
      <c r="AD209" s="32">
        <f t="shared" si="125"/>
        <v>1195</v>
      </c>
      <c r="AE209" s="32"/>
      <c r="AF209" s="33"/>
      <c r="AG209" s="34"/>
      <c r="AH209" s="1" t="str">
        <f t="shared" si="126"/>
        <v>0314</v>
      </c>
    </row>
    <row r="210" s="17" customFormat="1" ht="31.5">
      <c r="A210" s="18" t="s">
        <v>180</v>
      </c>
      <c r="B210" s="19"/>
      <c r="C210" s="18"/>
      <c r="D210" s="18"/>
      <c r="E210" s="20" t="s">
        <v>181</v>
      </c>
      <c r="F210" s="21">
        <f>F211</f>
        <v>3111846.5999999996</v>
      </c>
      <c r="G210" s="21">
        <f>G211</f>
        <v>3515500.6000000001</v>
      </c>
      <c r="H210" s="21">
        <f>H211</f>
        <v>2934745.3999999999</v>
      </c>
      <c r="I210" s="21">
        <f>I211</f>
        <v>0</v>
      </c>
      <c r="J210" s="21">
        <f>J211</f>
        <v>0</v>
      </c>
      <c r="K210" s="21">
        <f>K211</f>
        <v>0</v>
      </c>
      <c r="L210" s="21">
        <f t="shared" si="141"/>
        <v>3111846.5999999996</v>
      </c>
      <c r="M210" s="21">
        <f t="shared" si="142"/>
        <v>3515500.6000000001</v>
      </c>
      <c r="N210" s="21">
        <f t="shared" si="143"/>
        <v>2934745.3999999999</v>
      </c>
      <c r="O210" s="21">
        <f>O211</f>
        <v>-235460.69999999998</v>
      </c>
      <c r="P210" s="21">
        <f>P211</f>
        <v>-45791.900000000001</v>
      </c>
      <c r="Q210" s="21">
        <f>Q211</f>
        <v>191025.89999999999</v>
      </c>
      <c r="R210" s="21">
        <f t="shared" si="117"/>
        <v>2876385.8999999994</v>
      </c>
      <c r="S210" s="21">
        <f t="shared" si="118"/>
        <v>3469708.7000000002</v>
      </c>
      <c r="T210" s="21">
        <f t="shared" si="119"/>
        <v>3125771.2999999998</v>
      </c>
      <c r="U210" s="21">
        <f>U211</f>
        <v>0</v>
      </c>
      <c r="V210" s="21">
        <f t="shared" si="120"/>
        <v>2876385.8999999994</v>
      </c>
      <c r="W210" s="21">
        <f t="shared" si="121"/>
        <v>3469708.7000000002</v>
      </c>
      <c r="X210" s="21">
        <f t="shared" si="122"/>
        <v>3125771.2999999998</v>
      </c>
      <c r="Y210" s="21">
        <f>Y211</f>
        <v>-8587.3869999999988</v>
      </c>
      <c r="Z210" s="21">
        <f>Z211</f>
        <v>0</v>
      </c>
      <c r="AA210" s="21">
        <f>AA211</f>
        <v>0</v>
      </c>
      <c r="AB210" s="21">
        <f t="shared" si="123"/>
        <v>2867798.5129999993</v>
      </c>
      <c r="AC210" s="21">
        <f t="shared" si="124"/>
        <v>3469708.7000000002</v>
      </c>
      <c r="AD210" s="21">
        <f t="shared" si="125"/>
        <v>3125771.2999999998</v>
      </c>
      <c r="AE210" s="21">
        <f>AE211</f>
        <v>0</v>
      </c>
      <c r="AF210" s="22"/>
      <c r="AG210" s="23"/>
      <c r="AH210" s="17" t="str">
        <f t="shared" si="126"/>
        <v/>
      </c>
    </row>
    <row r="211" s="24" customFormat="1">
      <c r="A211" s="25" t="s">
        <v>182</v>
      </c>
      <c r="B211" s="26"/>
      <c r="C211" s="25"/>
      <c r="D211" s="25"/>
      <c r="E211" s="27" t="s">
        <v>58</v>
      </c>
      <c r="F211" s="28">
        <f>F212+F229+F242+F259+F281+F304</f>
        <v>3111846.5999999996</v>
      </c>
      <c r="G211" s="28">
        <f>G212+G229+G242+G259+G281+G304</f>
        <v>3515500.6000000001</v>
      </c>
      <c r="H211" s="28">
        <f>H212+H229+H242+H259+H281+H304</f>
        <v>2934745.3999999999</v>
      </c>
      <c r="I211" s="28">
        <f>I212+I229+I242+I259+I281+I304</f>
        <v>0</v>
      </c>
      <c r="J211" s="28">
        <f>J212+J229+J242+J259+J281+J304</f>
        <v>0</v>
      </c>
      <c r="K211" s="28">
        <f>K212+K229+K242+K259+K281+K304</f>
        <v>0</v>
      </c>
      <c r="L211" s="28">
        <f t="shared" si="141"/>
        <v>3111846.5999999996</v>
      </c>
      <c r="M211" s="28">
        <f t="shared" si="142"/>
        <v>3515500.6000000001</v>
      </c>
      <c r="N211" s="28">
        <f t="shared" si="143"/>
        <v>2934745.3999999999</v>
      </c>
      <c r="O211" s="28">
        <f>O212+O229+O242+O259+O281+O304</f>
        <v>-235460.69999999998</v>
      </c>
      <c r="P211" s="28">
        <f>P212+P229+P242+P259+P281+P304</f>
        <v>-45791.900000000001</v>
      </c>
      <c r="Q211" s="28">
        <f>Q212+Q229+Q242+Q259+Q281+Q304</f>
        <v>191025.89999999999</v>
      </c>
      <c r="R211" s="28">
        <f t="shared" si="117"/>
        <v>2876385.8999999994</v>
      </c>
      <c r="S211" s="28">
        <f t="shared" si="118"/>
        <v>3469708.7000000002</v>
      </c>
      <c r="T211" s="28">
        <f t="shared" si="119"/>
        <v>3125771.2999999998</v>
      </c>
      <c r="U211" s="28">
        <f>U212+U229+U242+U259+U281+U304</f>
        <v>0</v>
      </c>
      <c r="V211" s="28">
        <f t="shared" si="120"/>
        <v>2876385.8999999994</v>
      </c>
      <c r="W211" s="28">
        <f t="shared" si="121"/>
        <v>3469708.7000000002</v>
      </c>
      <c r="X211" s="28">
        <f t="shared" si="122"/>
        <v>3125771.2999999998</v>
      </c>
      <c r="Y211" s="28">
        <f>Y212+Y229+Y242+Y259+Y281+Y304</f>
        <v>-8587.3869999999988</v>
      </c>
      <c r="Z211" s="28">
        <f>Z212+Z229+Z242+Z259+Z281+Z304</f>
        <v>0</v>
      </c>
      <c r="AA211" s="28">
        <f>AA212+AA229+AA242+AA259+AA281+AA304</f>
        <v>0</v>
      </c>
      <c r="AB211" s="28">
        <f t="shared" si="123"/>
        <v>2867798.5129999993</v>
      </c>
      <c r="AC211" s="28">
        <f t="shared" si="124"/>
        <v>3469708.7000000002</v>
      </c>
      <c r="AD211" s="28">
        <f t="shared" si="125"/>
        <v>3125771.2999999998</v>
      </c>
      <c r="AE211" s="28">
        <f>AE212+AE229+AE242+AE259+AE281+AE304</f>
        <v>0</v>
      </c>
      <c r="AF211" s="29"/>
      <c r="AG211" s="30"/>
      <c r="AH211" s="24" t="str">
        <f t="shared" si="126"/>
        <v/>
      </c>
    </row>
    <row r="212" ht="47.25">
      <c r="A212" s="14" t="s">
        <v>183</v>
      </c>
      <c r="B212" s="15"/>
      <c r="C212" s="14"/>
      <c r="D212" s="14"/>
      <c r="E212" s="31" t="s">
        <v>184</v>
      </c>
      <c r="F212" s="32">
        <f>F213+F216+F223+F226</f>
        <v>295139</v>
      </c>
      <c r="G212" s="32">
        <f>G213+G216+G223+G226</f>
        <v>318371.10000000003</v>
      </c>
      <c r="H212" s="32">
        <f>H213+H216+H223+H226</f>
        <v>332952.10000000003</v>
      </c>
      <c r="I212" s="32">
        <f>I213+I216+I223+I226</f>
        <v>0</v>
      </c>
      <c r="J212" s="32">
        <f>J213+J216+J223+J226</f>
        <v>0</v>
      </c>
      <c r="K212" s="32">
        <f>K213+K216+K223+K226</f>
        <v>0</v>
      </c>
      <c r="L212" s="32">
        <f t="shared" si="141"/>
        <v>295139</v>
      </c>
      <c r="M212" s="32">
        <f t="shared" si="142"/>
        <v>318371.10000000003</v>
      </c>
      <c r="N212" s="32">
        <f t="shared" si="143"/>
        <v>332952.10000000003</v>
      </c>
      <c r="O212" s="32">
        <f>O213+O216+O223+O226</f>
        <v>-13000</v>
      </c>
      <c r="P212" s="32">
        <f>P213+P216+P223+P226</f>
        <v>0</v>
      </c>
      <c r="Q212" s="32">
        <f>Q213+Q216+Q223+Q226</f>
        <v>0</v>
      </c>
      <c r="R212" s="32">
        <f t="shared" si="117"/>
        <v>282139</v>
      </c>
      <c r="S212" s="32">
        <f t="shared" si="118"/>
        <v>318371.10000000003</v>
      </c>
      <c r="T212" s="32">
        <f t="shared" si="119"/>
        <v>332952.10000000003</v>
      </c>
      <c r="U212" s="32">
        <f>U213+U216+U223+U226</f>
        <v>0</v>
      </c>
      <c r="V212" s="32">
        <f t="shared" si="120"/>
        <v>282139</v>
      </c>
      <c r="W212" s="32">
        <f t="shared" si="121"/>
        <v>318371.10000000003</v>
      </c>
      <c r="X212" s="32">
        <f t="shared" si="122"/>
        <v>332952.10000000003</v>
      </c>
      <c r="Y212" s="32">
        <f>Y213+Y216+Y223+Y226</f>
        <v>-1871.6189999999999</v>
      </c>
      <c r="Z212" s="32">
        <f>Z213+Z216+Z223+Z226</f>
        <v>0</v>
      </c>
      <c r="AA212" s="32">
        <f>AA213+AA216+AA223+AA226</f>
        <v>0</v>
      </c>
      <c r="AB212" s="32">
        <f t="shared" si="123"/>
        <v>280267.38099999999</v>
      </c>
      <c r="AC212" s="32">
        <f t="shared" si="124"/>
        <v>318371.10000000003</v>
      </c>
      <c r="AD212" s="32">
        <f t="shared" si="125"/>
        <v>332952.10000000003</v>
      </c>
      <c r="AE212" s="32">
        <f>AE213+AE216+AE223+AE226</f>
        <v>0</v>
      </c>
      <c r="AF212" s="33"/>
      <c r="AG212" s="34"/>
      <c r="AH212" s="1" t="str">
        <f t="shared" si="126"/>
        <v/>
      </c>
    </row>
    <row r="213" ht="47.25">
      <c r="A213" s="14" t="s">
        <v>185</v>
      </c>
      <c r="B213" s="15"/>
      <c r="C213" s="14"/>
      <c r="D213" s="14"/>
      <c r="E213" s="31" t="s">
        <v>150</v>
      </c>
      <c r="F213" s="32">
        <f t="shared" ref="F213:F214" si="186">F214</f>
        <v>139742.5</v>
      </c>
      <c r="G213" s="32">
        <f t="shared" ref="G213:G214" si="187">G214</f>
        <v>139742.5</v>
      </c>
      <c r="H213" s="32">
        <f t="shared" ref="H213:H214" si="188">H214</f>
        <v>139742.5</v>
      </c>
      <c r="I213" s="32">
        <f t="shared" ref="I213:I214" si="189">I214</f>
        <v>0</v>
      </c>
      <c r="J213" s="32">
        <f t="shared" ref="J213:J214" si="190">J214</f>
        <v>0</v>
      </c>
      <c r="K213" s="32">
        <f t="shared" ref="K213:K214" si="191">K214</f>
        <v>0</v>
      </c>
      <c r="L213" s="32">
        <f t="shared" si="141"/>
        <v>139742.5</v>
      </c>
      <c r="M213" s="32">
        <f t="shared" si="142"/>
        <v>139742.5</v>
      </c>
      <c r="N213" s="32">
        <f t="shared" si="143"/>
        <v>139742.5</v>
      </c>
      <c r="O213" s="32">
        <f t="shared" ref="O213:O214" si="192">O214</f>
        <v>0</v>
      </c>
      <c r="P213" s="32">
        <f t="shared" ref="P213:P214" si="193">P214</f>
        <v>0</v>
      </c>
      <c r="Q213" s="32">
        <f t="shared" ref="Q213:Q214" si="194">Q214</f>
        <v>0</v>
      </c>
      <c r="R213" s="32">
        <f t="shared" si="117"/>
        <v>139742.5</v>
      </c>
      <c r="S213" s="32">
        <f t="shared" si="118"/>
        <v>139742.5</v>
      </c>
      <c r="T213" s="32">
        <f t="shared" si="119"/>
        <v>139742.5</v>
      </c>
      <c r="U213" s="32">
        <f t="shared" ref="U213:U214" si="195">U214</f>
        <v>0</v>
      </c>
      <c r="V213" s="32">
        <f t="shared" si="120"/>
        <v>139742.5</v>
      </c>
      <c r="W213" s="32">
        <f t="shared" si="121"/>
        <v>139742.5</v>
      </c>
      <c r="X213" s="32">
        <f t="shared" si="122"/>
        <v>139742.5</v>
      </c>
      <c r="Y213" s="32">
        <f t="shared" ref="Y213:Y214" si="196">Y214</f>
        <v>460.30000000000001</v>
      </c>
      <c r="Z213" s="32">
        <f t="shared" ref="Z213:Z214" si="197">Z214</f>
        <v>0</v>
      </c>
      <c r="AA213" s="32">
        <f t="shared" ref="AA213:AA214" si="198">AA214</f>
        <v>0</v>
      </c>
      <c r="AB213" s="32">
        <f t="shared" si="123"/>
        <v>140202.79999999999</v>
      </c>
      <c r="AC213" s="32">
        <f t="shared" si="124"/>
        <v>139742.5</v>
      </c>
      <c r="AD213" s="32">
        <f t="shared" si="125"/>
        <v>139742.5</v>
      </c>
      <c r="AE213" s="32">
        <f t="shared" ref="AE213:AE214" si="199">AE214</f>
        <v>0</v>
      </c>
      <c r="AF213" s="33"/>
      <c r="AG213" s="34"/>
      <c r="AH213" s="1" t="str">
        <f t="shared" si="126"/>
        <v/>
      </c>
    </row>
    <row r="214" ht="47.25">
      <c r="A214" s="14" t="s">
        <v>185</v>
      </c>
      <c r="B214" s="15" t="s">
        <v>55</v>
      </c>
      <c r="C214" s="14"/>
      <c r="D214" s="14"/>
      <c r="E214" s="31" t="s">
        <v>56</v>
      </c>
      <c r="F214" s="32">
        <f t="shared" si="186"/>
        <v>139742.5</v>
      </c>
      <c r="G214" s="32">
        <f t="shared" si="187"/>
        <v>139742.5</v>
      </c>
      <c r="H214" s="32">
        <f t="shared" si="188"/>
        <v>139742.5</v>
      </c>
      <c r="I214" s="32">
        <f t="shared" si="189"/>
        <v>0</v>
      </c>
      <c r="J214" s="32">
        <f t="shared" si="190"/>
        <v>0</v>
      </c>
      <c r="K214" s="32">
        <f t="shared" si="191"/>
        <v>0</v>
      </c>
      <c r="L214" s="32">
        <f t="shared" si="141"/>
        <v>139742.5</v>
      </c>
      <c r="M214" s="32">
        <f t="shared" si="142"/>
        <v>139742.5</v>
      </c>
      <c r="N214" s="32">
        <f t="shared" si="143"/>
        <v>139742.5</v>
      </c>
      <c r="O214" s="32">
        <f t="shared" si="192"/>
        <v>0</v>
      </c>
      <c r="P214" s="32">
        <f t="shared" si="193"/>
        <v>0</v>
      </c>
      <c r="Q214" s="32">
        <f t="shared" si="194"/>
        <v>0</v>
      </c>
      <c r="R214" s="32">
        <f t="shared" si="117"/>
        <v>139742.5</v>
      </c>
      <c r="S214" s="32">
        <f t="shared" si="118"/>
        <v>139742.5</v>
      </c>
      <c r="T214" s="32">
        <f t="shared" si="119"/>
        <v>139742.5</v>
      </c>
      <c r="U214" s="32">
        <f t="shared" si="195"/>
        <v>0</v>
      </c>
      <c r="V214" s="32">
        <f t="shared" si="120"/>
        <v>139742.5</v>
      </c>
      <c r="W214" s="32">
        <f t="shared" si="121"/>
        <v>139742.5</v>
      </c>
      <c r="X214" s="32">
        <f t="shared" si="122"/>
        <v>139742.5</v>
      </c>
      <c r="Y214" s="32">
        <f t="shared" si="196"/>
        <v>460.30000000000001</v>
      </c>
      <c r="Z214" s="32">
        <f t="shared" si="197"/>
        <v>0</v>
      </c>
      <c r="AA214" s="32">
        <f t="shared" si="198"/>
        <v>0</v>
      </c>
      <c r="AB214" s="32">
        <f t="shared" si="123"/>
        <v>140202.79999999999</v>
      </c>
      <c r="AC214" s="32">
        <f t="shared" si="124"/>
        <v>139742.5</v>
      </c>
      <c r="AD214" s="32">
        <f t="shared" si="125"/>
        <v>139742.5</v>
      </c>
      <c r="AE214" s="32">
        <f t="shared" si="199"/>
        <v>0</v>
      </c>
      <c r="AF214" s="33"/>
      <c r="AG214" s="34"/>
      <c r="AH214" s="1" t="str">
        <f t="shared" si="126"/>
        <v/>
      </c>
    </row>
    <row r="215">
      <c r="A215" s="14" t="s">
        <v>185</v>
      </c>
      <c r="B215" s="15">
        <v>600</v>
      </c>
      <c r="C215" s="14" t="s">
        <v>69</v>
      </c>
      <c r="D215" s="14" t="s">
        <v>31</v>
      </c>
      <c r="E215" s="31" t="s">
        <v>70</v>
      </c>
      <c r="F215" s="32">
        <v>139742.5</v>
      </c>
      <c r="G215" s="32">
        <v>139742.5</v>
      </c>
      <c r="H215" s="32">
        <v>139742.5</v>
      </c>
      <c r="I215" s="32"/>
      <c r="J215" s="32"/>
      <c r="K215" s="32"/>
      <c r="L215" s="32">
        <f t="shared" si="141"/>
        <v>139742.5</v>
      </c>
      <c r="M215" s="32">
        <f t="shared" si="142"/>
        <v>139742.5</v>
      </c>
      <c r="N215" s="32">
        <f t="shared" si="143"/>
        <v>139742.5</v>
      </c>
      <c r="O215" s="32"/>
      <c r="P215" s="32"/>
      <c r="Q215" s="32"/>
      <c r="R215" s="32">
        <f t="shared" si="117"/>
        <v>139742.5</v>
      </c>
      <c r="S215" s="32">
        <f t="shared" si="118"/>
        <v>139742.5</v>
      </c>
      <c r="T215" s="32">
        <f t="shared" si="119"/>
        <v>139742.5</v>
      </c>
      <c r="U215" s="32"/>
      <c r="V215" s="32">
        <f t="shared" si="120"/>
        <v>139742.5</v>
      </c>
      <c r="W215" s="32">
        <f t="shared" si="121"/>
        <v>139742.5</v>
      </c>
      <c r="X215" s="32">
        <f t="shared" si="122"/>
        <v>139742.5</v>
      </c>
      <c r="Y215" s="32">
        <f>460.3</f>
        <v>460.30000000000001</v>
      </c>
      <c r="Z215" s="32"/>
      <c r="AA215" s="32"/>
      <c r="AB215" s="32">
        <f t="shared" si="123"/>
        <v>140202.79999999999</v>
      </c>
      <c r="AC215" s="32">
        <f t="shared" si="124"/>
        <v>139742.5</v>
      </c>
      <c r="AD215" s="32">
        <f t="shared" si="125"/>
        <v>139742.5</v>
      </c>
      <c r="AE215" s="32"/>
      <c r="AF215" s="33"/>
      <c r="AG215" s="34"/>
      <c r="AH215" s="1" t="str">
        <f t="shared" si="126"/>
        <v>0801</v>
      </c>
    </row>
    <row r="216" ht="31.5">
      <c r="A216" s="14" t="s">
        <v>186</v>
      </c>
      <c r="B216" s="15"/>
      <c r="C216" s="14"/>
      <c r="D216" s="14"/>
      <c r="E216" s="31" t="s">
        <v>187</v>
      </c>
      <c r="F216" s="32">
        <f>F217+F219+F221</f>
        <v>132232.79999999999</v>
      </c>
      <c r="G216" s="32">
        <f>G217+G219+G221</f>
        <v>161971.39999999999</v>
      </c>
      <c r="H216" s="32">
        <f>H217+H219+H221</f>
        <v>170045.90000000002</v>
      </c>
      <c r="I216" s="32">
        <f>I217+I219+I221</f>
        <v>0</v>
      </c>
      <c r="J216" s="32">
        <f>J217+J219+J221</f>
        <v>0</v>
      </c>
      <c r="K216" s="32">
        <f>K217+K219+K221</f>
        <v>0</v>
      </c>
      <c r="L216" s="32">
        <f t="shared" si="141"/>
        <v>132232.79999999999</v>
      </c>
      <c r="M216" s="32">
        <f t="shared" si="142"/>
        <v>161971.39999999999</v>
      </c>
      <c r="N216" s="32">
        <f t="shared" si="143"/>
        <v>170045.90000000002</v>
      </c>
      <c r="O216" s="32">
        <f>O217+O219+O221</f>
        <v>-13000</v>
      </c>
      <c r="P216" s="32">
        <f>P217+P219+P221</f>
        <v>0</v>
      </c>
      <c r="Q216" s="32">
        <f>Q217+Q219+Q221</f>
        <v>0</v>
      </c>
      <c r="R216" s="32">
        <f t="shared" si="117"/>
        <v>119232.79999999999</v>
      </c>
      <c r="S216" s="32">
        <f t="shared" si="118"/>
        <v>161971.39999999999</v>
      </c>
      <c r="T216" s="32">
        <f t="shared" si="119"/>
        <v>170045.90000000002</v>
      </c>
      <c r="U216" s="32">
        <f>U217+U219+U221</f>
        <v>0</v>
      </c>
      <c r="V216" s="32">
        <f t="shared" si="120"/>
        <v>119232.79999999999</v>
      </c>
      <c r="W216" s="32">
        <f t="shared" si="121"/>
        <v>161971.39999999999</v>
      </c>
      <c r="X216" s="32">
        <f t="shared" si="122"/>
        <v>170045.90000000002</v>
      </c>
      <c r="Y216" s="32">
        <f>Y217+Y219+Y221</f>
        <v>-2331.9189999999999</v>
      </c>
      <c r="Z216" s="32">
        <f>Z217+Z219+Z221</f>
        <v>0</v>
      </c>
      <c r="AA216" s="32">
        <f>AA217+AA219+AA221</f>
        <v>0</v>
      </c>
      <c r="AB216" s="32">
        <f t="shared" si="123"/>
        <v>116900.88099999999</v>
      </c>
      <c r="AC216" s="32">
        <f t="shared" si="124"/>
        <v>161971.39999999999</v>
      </c>
      <c r="AD216" s="32">
        <f t="shared" si="125"/>
        <v>170045.90000000002</v>
      </c>
      <c r="AE216" s="32">
        <f>AE217+AE219+AE221</f>
        <v>0</v>
      </c>
      <c r="AF216" s="33"/>
      <c r="AG216" s="34"/>
      <c r="AH216" s="1" t="str">
        <f t="shared" si="126"/>
        <v/>
      </c>
    </row>
    <row r="217" ht="31.5">
      <c r="A217" s="14" t="s">
        <v>186</v>
      </c>
      <c r="B217" s="15" t="s">
        <v>48</v>
      </c>
      <c r="C217" s="14"/>
      <c r="D217" s="14"/>
      <c r="E217" s="31" t="s">
        <v>49</v>
      </c>
      <c r="F217" s="32">
        <f>F218</f>
        <v>36851.900000000001</v>
      </c>
      <c r="G217" s="32">
        <f>G218</f>
        <v>36128.199999999997</v>
      </c>
      <c r="H217" s="32">
        <f>H218</f>
        <v>36129.199999999997</v>
      </c>
      <c r="I217" s="32">
        <f>I218</f>
        <v>0</v>
      </c>
      <c r="J217" s="32">
        <f>J218</f>
        <v>0</v>
      </c>
      <c r="K217" s="32">
        <f>K218</f>
        <v>0</v>
      </c>
      <c r="L217" s="32">
        <f t="shared" si="141"/>
        <v>36851.900000000001</v>
      </c>
      <c r="M217" s="32">
        <f t="shared" si="142"/>
        <v>36128.199999999997</v>
      </c>
      <c r="N217" s="32">
        <f t="shared" si="143"/>
        <v>36129.199999999997</v>
      </c>
      <c r="O217" s="32">
        <f>O218</f>
        <v>-10000</v>
      </c>
      <c r="P217" s="32">
        <f>P218</f>
        <v>0</v>
      </c>
      <c r="Q217" s="32">
        <f>Q218</f>
        <v>0</v>
      </c>
      <c r="R217" s="32">
        <f t="shared" si="117"/>
        <v>26851.900000000001</v>
      </c>
      <c r="S217" s="32">
        <f t="shared" si="118"/>
        <v>36128.199999999997</v>
      </c>
      <c r="T217" s="32">
        <f t="shared" si="119"/>
        <v>36129.199999999997</v>
      </c>
      <c r="U217" s="32">
        <f>U218</f>
        <v>0</v>
      </c>
      <c r="V217" s="32">
        <f t="shared" si="120"/>
        <v>26851.900000000001</v>
      </c>
      <c r="W217" s="32">
        <f t="shared" si="121"/>
        <v>36128.199999999997</v>
      </c>
      <c r="X217" s="32">
        <f t="shared" si="122"/>
        <v>36129.199999999997</v>
      </c>
      <c r="Y217" s="32">
        <f>Y218</f>
        <v>-574.86599999999999</v>
      </c>
      <c r="Z217" s="32">
        <f>Z218</f>
        <v>0</v>
      </c>
      <c r="AA217" s="32">
        <f>AA218</f>
        <v>0</v>
      </c>
      <c r="AB217" s="32">
        <f t="shared" si="123"/>
        <v>26277.034</v>
      </c>
      <c r="AC217" s="32">
        <f t="shared" si="124"/>
        <v>36128.199999999997</v>
      </c>
      <c r="AD217" s="32">
        <f t="shared" si="125"/>
        <v>36129.199999999997</v>
      </c>
      <c r="AE217" s="32">
        <f>AE218</f>
        <v>0</v>
      </c>
      <c r="AF217" s="33"/>
      <c r="AG217" s="34"/>
      <c r="AH217" s="1" t="str">
        <f t="shared" si="126"/>
        <v/>
      </c>
    </row>
    <row r="218">
      <c r="A218" s="14" t="s">
        <v>186</v>
      </c>
      <c r="B218" s="15">
        <v>200</v>
      </c>
      <c r="C218" s="14" t="s">
        <v>69</v>
      </c>
      <c r="D218" s="14" t="s">
        <v>31</v>
      </c>
      <c r="E218" s="31" t="s">
        <v>70</v>
      </c>
      <c r="F218" s="32">
        <v>36851.900000000001</v>
      </c>
      <c r="G218" s="32">
        <v>36128.199999999997</v>
      </c>
      <c r="H218" s="32">
        <v>36129.199999999997</v>
      </c>
      <c r="I218" s="32"/>
      <c r="J218" s="32"/>
      <c r="K218" s="32"/>
      <c r="L218" s="32">
        <f t="shared" si="141"/>
        <v>36851.900000000001</v>
      </c>
      <c r="M218" s="32">
        <f t="shared" si="142"/>
        <v>36128.199999999997</v>
      </c>
      <c r="N218" s="32">
        <f t="shared" si="143"/>
        <v>36129.199999999997</v>
      </c>
      <c r="O218" s="32">
        <f>-2250-500-2250-500-3000-1500</f>
        <v>-10000</v>
      </c>
      <c r="P218" s="32"/>
      <c r="Q218" s="32"/>
      <c r="R218" s="32">
        <f t="shared" si="117"/>
        <v>26851.900000000001</v>
      </c>
      <c r="S218" s="32">
        <f t="shared" si="118"/>
        <v>36128.199999999997</v>
      </c>
      <c r="T218" s="32">
        <f t="shared" si="119"/>
        <v>36129.199999999997</v>
      </c>
      <c r="U218" s="32"/>
      <c r="V218" s="32">
        <f t="shared" si="120"/>
        <v>26851.900000000001</v>
      </c>
      <c r="W218" s="32">
        <f t="shared" si="121"/>
        <v>36128.199999999997</v>
      </c>
      <c r="X218" s="32">
        <f t="shared" si="122"/>
        <v>36129.199999999997</v>
      </c>
      <c r="Y218" s="32">
        <f>-5-2.682-415.056-1.774-150.354</f>
        <v>-574.86599999999999</v>
      </c>
      <c r="Z218" s="32"/>
      <c r="AA218" s="32"/>
      <c r="AB218" s="32">
        <f t="shared" si="123"/>
        <v>26277.034</v>
      </c>
      <c r="AC218" s="32">
        <f t="shared" si="124"/>
        <v>36128.199999999997</v>
      </c>
      <c r="AD218" s="32">
        <f t="shared" si="125"/>
        <v>36129.199999999997</v>
      </c>
      <c r="AE218" s="32"/>
      <c r="AF218" s="33"/>
      <c r="AG218" s="34"/>
      <c r="AH218" s="1" t="str">
        <f t="shared" si="126"/>
        <v>0801</v>
      </c>
    </row>
    <row r="219" ht="31.5">
      <c r="A219" s="14" t="s">
        <v>186</v>
      </c>
      <c r="B219" s="15" t="s">
        <v>188</v>
      </c>
      <c r="C219" s="14"/>
      <c r="D219" s="14"/>
      <c r="E219" s="31" t="s">
        <v>189</v>
      </c>
      <c r="F219" s="32">
        <f>F220</f>
        <v>1034.5</v>
      </c>
      <c r="G219" s="32">
        <f>G220</f>
        <v>1034.5</v>
      </c>
      <c r="H219" s="32">
        <f>H220</f>
        <v>1034.5</v>
      </c>
      <c r="I219" s="32">
        <f>I220</f>
        <v>0</v>
      </c>
      <c r="J219" s="32">
        <f>J220</f>
        <v>0</v>
      </c>
      <c r="K219" s="32">
        <f>K220</f>
        <v>0</v>
      </c>
      <c r="L219" s="32">
        <f t="shared" si="141"/>
        <v>1034.5</v>
      </c>
      <c r="M219" s="32">
        <f t="shared" si="142"/>
        <v>1034.5</v>
      </c>
      <c r="N219" s="32">
        <f t="shared" si="143"/>
        <v>1034.5</v>
      </c>
      <c r="O219" s="32">
        <f>O220</f>
        <v>0</v>
      </c>
      <c r="P219" s="32">
        <f>P220</f>
        <v>0</v>
      </c>
      <c r="Q219" s="32">
        <f>Q220</f>
        <v>0</v>
      </c>
      <c r="R219" s="32">
        <f t="shared" si="117"/>
        <v>1034.5</v>
      </c>
      <c r="S219" s="32">
        <f t="shared" si="118"/>
        <v>1034.5</v>
      </c>
      <c r="T219" s="32">
        <f t="shared" si="119"/>
        <v>1034.5</v>
      </c>
      <c r="U219" s="32">
        <f>U220</f>
        <v>0</v>
      </c>
      <c r="V219" s="32">
        <f t="shared" si="120"/>
        <v>1034.5</v>
      </c>
      <c r="W219" s="32">
        <f t="shared" si="121"/>
        <v>1034.5</v>
      </c>
      <c r="X219" s="32">
        <f t="shared" si="122"/>
        <v>1034.5</v>
      </c>
      <c r="Y219" s="32">
        <f>Y220</f>
        <v>0</v>
      </c>
      <c r="Z219" s="32">
        <f>Z220</f>
        <v>0</v>
      </c>
      <c r="AA219" s="32">
        <f>AA220</f>
        <v>0</v>
      </c>
      <c r="AB219" s="32">
        <f t="shared" si="123"/>
        <v>1034.5</v>
      </c>
      <c r="AC219" s="32">
        <f t="shared" si="124"/>
        <v>1034.5</v>
      </c>
      <c r="AD219" s="32">
        <f t="shared" si="125"/>
        <v>1034.5</v>
      </c>
      <c r="AE219" s="32">
        <f>AE220</f>
        <v>0</v>
      </c>
      <c r="AF219" s="33"/>
      <c r="AG219" s="34"/>
      <c r="AH219" s="1" t="str">
        <f t="shared" si="126"/>
        <v/>
      </c>
    </row>
    <row r="220">
      <c r="A220" s="14" t="s">
        <v>186</v>
      </c>
      <c r="B220" s="15">
        <v>300</v>
      </c>
      <c r="C220" s="14" t="s">
        <v>69</v>
      </c>
      <c r="D220" s="14" t="s">
        <v>31</v>
      </c>
      <c r="E220" s="31" t="s">
        <v>70</v>
      </c>
      <c r="F220" s="32">
        <v>1034.5</v>
      </c>
      <c r="G220" s="32">
        <v>1034.5</v>
      </c>
      <c r="H220" s="32">
        <v>1034.5</v>
      </c>
      <c r="I220" s="32"/>
      <c r="J220" s="32"/>
      <c r="K220" s="32"/>
      <c r="L220" s="32">
        <f t="shared" si="141"/>
        <v>1034.5</v>
      </c>
      <c r="M220" s="32">
        <f t="shared" si="142"/>
        <v>1034.5</v>
      </c>
      <c r="N220" s="32">
        <f t="shared" si="143"/>
        <v>1034.5</v>
      </c>
      <c r="O220" s="32"/>
      <c r="P220" s="32"/>
      <c r="Q220" s="32"/>
      <c r="R220" s="32">
        <f t="shared" si="117"/>
        <v>1034.5</v>
      </c>
      <c r="S220" s="32">
        <f t="shared" si="118"/>
        <v>1034.5</v>
      </c>
      <c r="T220" s="32">
        <f t="shared" si="119"/>
        <v>1034.5</v>
      </c>
      <c r="U220" s="32"/>
      <c r="V220" s="32">
        <f t="shared" si="120"/>
        <v>1034.5</v>
      </c>
      <c r="W220" s="32">
        <f t="shared" si="121"/>
        <v>1034.5</v>
      </c>
      <c r="X220" s="32">
        <f t="shared" si="122"/>
        <v>1034.5</v>
      </c>
      <c r="Y220" s="32"/>
      <c r="Z220" s="32"/>
      <c r="AA220" s="32"/>
      <c r="AB220" s="32">
        <f t="shared" si="123"/>
        <v>1034.5</v>
      </c>
      <c r="AC220" s="32">
        <f t="shared" si="124"/>
        <v>1034.5</v>
      </c>
      <c r="AD220" s="32">
        <f t="shared" si="125"/>
        <v>1034.5</v>
      </c>
      <c r="AE220" s="32"/>
      <c r="AF220" s="33"/>
      <c r="AG220" s="34"/>
      <c r="AH220" s="1" t="str">
        <f t="shared" si="126"/>
        <v>0801</v>
      </c>
    </row>
    <row r="221" ht="47.25">
      <c r="A221" s="14" t="s">
        <v>186</v>
      </c>
      <c r="B221" s="15" t="s">
        <v>55</v>
      </c>
      <c r="C221" s="14"/>
      <c r="D221" s="14"/>
      <c r="E221" s="31" t="s">
        <v>56</v>
      </c>
      <c r="F221" s="32">
        <f>F222</f>
        <v>94346.399999999994</v>
      </c>
      <c r="G221" s="32">
        <f>G222</f>
        <v>124808.7</v>
      </c>
      <c r="H221" s="32">
        <f>H222</f>
        <v>132882.20000000001</v>
      </c>
      <c r="I221" s="32">
        <f>I222</f>
        <v>0</v>
      </c>
      <c r="J221" s="32">
        <f>J222</f>
        <v>0</v>
      </c>
      <c r="K221" s="32">
        <f>K222</f>
        <v>0</v>
      </c>
      <c r="L221" s="32">
        <f t="shared" si="141"/>
        <v>94346.399999999994</v>
      </c>
      <c r="M221" s="32">
        <f t="shared" si="142"/>
        <v>124808.7</v>
      </c>
      <c r="N221" s="32">
        <f t="shared" si="143"/>
        <v>132882.20000000001</v>
      </c>
      <c r="O221" s="32">
        <f>O222</f>
        <v>-3000</v>
      </c>
      <c r="P221" s="32">
        <f>P222</f>
        <v>0</v>
      </c>
      <c r="Q221" s="32">
        <f>Q222</f>
        <v>0</v>
      </c>
      <c r="R221" s="32">
        <f t="shared" si="117"/>
        <v>91346.399999999994</v>
      </c>
      <c r="S221" s="32">
        <f t="shared" si="118"/>
        <v>124808.7</v>
      </c>
      <c r="T221" s="32">
        <f t="shared" si="119"/>
        <v>132882.20000000001</v>
      </c>
      <c r="U221" s="32">
        <f>U222</f>
        <v>0</v>
      </c>
      <c r="V221" s="32">
        <f t="shared" si="120"/>
        <v>91346.399999999994</v>
      </c>
      <c r="W221" s="32">
        <f t="shared" si="121"/>
        <v>124808.7</v>
      </c>
      <c r="X221" s="32">
        <f t="shared" si="122"/>
        <v>132882.20000000001</v>
      </c>
      <c r="Y221" s="32">
        <f>Y222</f>
        <v>-1757.0530000000001</v>
      </c>
      <c r="Z221" s="32">
        <f>Z222</f>
        <v>0</v>
      </c>
      <c r="AA221" s="32">
        <f>AA222</f>
        <v>0</v>
      </c>
      <c r="AB221" s="32">
        <f t="shared" si="123"/>
        <v>89589.346999999994</v>
      </c>
      <c r="AC221" s="32">
        <f t="shared" si="124"/>
        <v>124808.7</v>
      </c>
      <c r="AD221" s="32">
        <f t="shared" si="125"/>
        <v>132882.20000000001</v>
      </c>
      <c r="AE221" s="32">
        <f>AE222</f>
        <v>0</v>
      </c>
      <c r="AF221" s="33"/>
      <c r="AG221" s="34"/>
      <c r="AH221" s="1" t="str">
        <f t="shared" si="126"/>
        <v/>
      </c>
    </row>
    <row r="222">
      <c r="A222" s="14" t="s">
        <v>186</v>
      </c>
      <c r="B222" s="15">
        <v>600</v>
      </c>
      <c r="C222" s="14" t="s">
        <v>69</v>
      </c>
      <c r="D222" s="14" t="s">
        <v>31</v>
      </c>
      <c r="E222" s="31" t="s">
        <v>70</v>
      </c>
      <c r="F222" s="32">
        <v>94346.399999999994</v>
      </c>
      <c r="G222" s="32">
        <v>124808.7</v>
      </c>
      <c r="H222" s="32">
        <v>132882.20000000001</v>
      </c>
      <c r="I222" s="32"/>
      <c r="J222" s="32"/>
      <c r="K222" s="32"/>
      <c r="L222" s="32">
        <f t="shared" si="141"/>
        <v>94346.399999999994</v>
      </c>
      <c r="M222" s="32">
        <f t="shared" si="142"/>
        <v>124808.7</v>
      </c>
      <c r="N222" s="32">
        <f t="shared" si="143"/>
        <v>132882.20000000001</v>
      </c>
      <c r="O222" s="32">
        <v>-3000</v>
      </c>
      <c r="P222" s="32"/>
      <c r="Q222" s="32"/>
      <c r="R222" s="32">
        <f t="shared" si="117"/>
        <v>91346.399999999994</v>
      </c>
      <c r="S222" s="32">
        <f t="shared" si="118"/>
        <v>124808.7</v>
      </c>
      <c r="T222" s="32">
        <f t="shared" si="119"/>
        <v>132882.20000000001</v>
      </c>
      <c r="U222" s="32"/>
      <c r="V222" s="32">
        <f t="shared" si="120"/>
        <v>91346.399999999994</v>
      </c>
      <c r="W222" s="32">
        <f t="shared" si="121"/>
        <v>124808.7</v>
      </c>
      <c r="X222" s="32">
        <f t="shared" si="122"/>
        <v>132882.20000000001</v>
      </c>
      <c r="Y222" s="32">
        <f>-1757.053</f>
        <v>-1757.0530000000001</v>
      </c>
      <c r="Z222" s="32"/>
      <c r="AA222" s="32"/>
      <c r="AB222" s="32">
        <f t="shared" si="123"/>
        <v>89589.346999999994</v>
      </c>
      <c r="AC222" s="32">
        <f t="shared" si="124"/>
        <v>124808.7</v>
      </c>
      <c r="AD222" s="32">
        <f t="shared" si="125"/>
        <v>132882.20000000001</v>
      </c>
      <c r="AE222" s="32"/>
      <c r="AF222" s="33"/>
      <c r="AG222" s="34"/>
      <c r="AH222" s="1" t="str">
        <f t="shared" si="126"/>
        <v>0801</v>
      </c>
    </row>
    <row r="223" ht="31.5">
      <c r="A223" s="14" t="s">
        <v>190</v>
      </c>
      <c r="B223" s="15"/>
      <c r="C223" s="14"/>
      <c r="D223" s="14"/>
      <c r="E223" s="31" t="s">
        <v>191</v>
      </c>
      <c r="F223" s="32">
        <f t="shared" ref="F223:F227" si="200">F224</f>
        <v>16657.200000000001</v>
      </c>
      <c r="G223" s="32">
        <f t="shared" ref="G223:G227" si="201">G224</f>
        <v>16657.200000000001</v>
      </c>
      <c r="H223" s="32">
        <f t="shared" ref="H223:H227" si="202">H224</f>
        <v>16657.200000000001</v>
      </c>
      <c r="I223" s="32">
        <f t="shared" ref="I223:I227" si="203">I224</f>
        <v>0</v>
      </c>
      <c r="J223" s="32">
        <f t="shared" ref="J223:J227" si="204">J224</f>
        <v>0</v>
      </c>
      <c r="K223" s="32">
        <f t="shared" ref="K223:K227" si="205">K224</f>
        <v>0</v>
      </c>
      <c r="L223" s="32">
        <f t="shared" si="141"/>
        <v>16657.200000000001</v>
      </c>
      <c r="M223" s="32">
        <f t="shared" si="142"/>
        <v>16657.200000000001</v>
      </c>
      <c r="N223" s="32">
        <f t="shared" si="143"/>
        <v>16657.200000000001</v>
      </c>
      <c r="O223" s="32">
        <f t="shared" ref="O223:O227" si="206">O224</f>
        <v>0</v>
      </c>
      <c r="P223" s="32">
        <f t="shared" ref="P223:P227" si="207">P224</f>
        <v>0</v>
      </c>
      <c r="Q223" s="32">
        <f t="shared" ref="Q223:Q227" si="208">Q224</f>
        <v>0</v>
      </c>
      <c r="R223" s="32">
        <f t="shared" si="117"/>
        <v>16657.200000000001</v>
      </c>
      <c r="S223" s="32">
        <f t="shared" si="118"/>
        <v>16657.200000000001</v>
      </c>
      <c r="T223" s="32">
        <f t="shared" si="119"/>
        <v>16657.200000000001</v>
      </c>
      <c r="U223" s="32">
        <f t="shared" ref="U223:U227" si="209">U224</f>
        <v>0</v>
      </c>
      <c r="V223" s="32">
        <f t="shared" si="120"/>
        <v>16657.200000000001</v>
      </c>
      <c r="W223" s="32">
        <f t="shared" si="121"/>
        <v>16657.200000000001</v>
      </c>
      <c r="X223" s="32">
        <f t="shared" si="122"/>
        <v>16657.200000000001</v>
      </c>
      <c r="Y223" s="32">
        <f t="shared" ref="Y223:Y227" si="210">Y224</f>
        <v>0</v>
      </c>
      <c r="Z223" s="32">
        <f t="shared" ref="Z223:Z227" si="211">Z224</f>
        <v>0</v>
      </c>
      <c r="AA223" s="32">
        <f t="shared" ref="AA223:AA227" si="212">AA224</f>
        <v>0</v>
      </c>
      <c r="AB223" s="32">
        <f t="shared" si="123"/>
        <v>16657.200000000001</v>
      </c>
      <c r="AC223" s="32">
        <f t="shared" si="124"/>
        <v>16657.200000000001</v>
      </c>
      <c r="AD223" s="32">
        <f t="shared" si="125"/>
        <v>16657.200000000001</v>
      </c>
      <c r="AE223" s="32">
        <f t="shared" ref="AE223:AE227" si="213">AE224</f>
        <v>0</v>
      </c>
      <c r="AF223" s="33"/>
      <c r="AG223" s="34"/>
      <c r="AH223" s="1" t="str">
        <f t="shared" si="126"/>
        <v/>
      </c>
    </row>
    <row r="224" ht="47.25">
      <c r="A224" s="14" t="s">
        <v>190</v>
      </c>
      <c r="B224" s="15" t="s">
        <v>55</v>
      </c>
      <c r="C224" s="14"/>
      <c r="D224" s="14"/>
      <c r="E224" s="31" t="s">
        <v>56</v>
      </c>
      <c r="F224" s="32">
        <f t="shared" si="200"/>
        <v>16657.200000000001</v>
      </c>
      <c r="G224" s="32">
        <f t="shared" si="201"/>
        <v>16657.200000000001</v>
      </c>
      <c r="H224" s="32">
        <f t="shared" si="202"/>
        <v>16657.200000000001</v>
      </c>
      <c r="I224" s="32">
        <f t="shared" si="203"/>
        <v>0</v>
      </c>
      <c r="J224" s="32">
        <f t="shared" si="204"/>
        <v>0</v>
      </c>
      <c r="K224" s="32">
        <f t="shared" si="205"/>
        <v>0</v>
      </c>
      <c r="L224" s="32">
        <f t="shared" si="141"/>
        <v>16657.200000000001</v>
      </c>
      <c r="M224" s="32">
        <f t="shared" si="142"/>
        <v>16657.200000000001</v>
      </c>
      <c r="N224" s="32">
        <f t="shared" si="143"/>
        <v>16657.200000000001</v>
      </c>
      <c r="O224" s="32">
        <f t="shared" si="206"/>
        <v>0</v>
      </c>
      <c r="P224" s="32">
        <f t="shared" si="207"/>
        <v>0</v>
      </c>
      <c r="Q224" s="32">
        <f t="shared" si="208"/>
        <v>0</v>
      </c>
      <c r="R224" s="32">
        <f t="shared" si="117"/>
        <v>16657.200000000001</v>
      </c>
      <c r="S224" s="32">
        <f t="shared" si="118"/>
        <v>16657.200000000001</v>
      </c>
      <c r="T224" s="32">
        <f t="shared" si="119"/>
        <v>16657.200000000001</v>
      </c>
      <c r="U224" s="32">
        <f t="shared" si="209"/>
        <v>0</v>
      </c>
      <c r="V224" s="32">
        <f t="shared" si="120"/>
        <v>16657.200000000001</v>
      </c>
      <c r="W224" s="32">
        <f t="shared" si="121"/>
        <v>16657.200000000001</v>
      </c>
      <c r="X224" s="32">
        <f t="shared" si="122"/>
        <v>16657.200000000001</v>
      </c>
      <c r="Y224" s="32">
        <f t="shared" si="210"/>
        <v>0</v>
      </c>
      <c r="Z224" s="32">
        <f t="shared" si="211"/>
        <v>0</v>
      </c>
      <c r="AA224" s="32">
        <f t="shared" si="212"/>
        <v>0</v>
      </c>
      <c r="AB224" s="32">
        <f t="shared" si="123"/>
        <v>16657.200000000001</v>
      </c>
      <c r="AC224" s="32">
        <f t="shared" si="124"/>
        <v>16657.200000000001</v>
      </c>
      <c r="AD224" s="32">
        <f t="shared" si="125"/>
        <v>16657.200000000001</v>
      </c>
      <c r="AE224" s="32">
        <f t="shared" si="213"/>
        <v>0</v>
      </c>
      <c r="AF224" s="33"/>
      <c r="AG224" s="34"/>
      <c r="AH224" s="1" t="str">
        <f t="shared" si="126"/>
        <v/>
      </c>
    </row>
    <row r="225">
      <c r="A225" s="14" t="s">
        <v>190</v>
      </c>
      <c r="B225" s="15">
        <v>600</v>
      </c>
      <c r="C225" s="14" t="s">
        <v>69</v>
      </c>
      <c r="D225" s="14" t="s">
        <v>31</v>
      </c>
      <c r="E225" s="31" t="s">
        <v>70</v>
      </c>
      <c r="F225" s="32">
        <v>16657.200000000001</v>
      </c>
      <c r="G225" s="32">
        <v>16657.200000000001</v>
      </c>
      <c r="H225" s="32">
        <v>16657.200000000001</v>
      </c>
      <c r="I225" s="32"/>
      <c r="J225" s="32"/>
      <c r="K225" s="32"/>
      <c r="L225" s="32">
        <f t="shared" si="141"/>
        <v>16657.200000000001</v>
      </c>
      <c r="M225" s="32">
        <f t="shared" si="142"/>
        <v>16657.200000000001</v>
      </c>
      <c r="N225" s="32">
        <f t="shared" si="143"/>
        <v>16657.200000000001</v>
      </c>
      <c r="O225" s="32"/>
      <c r="P225" s="32"/>
      <c r="Q225" s="32"/>
      <c r="R225" s="32">
        <f t="shared" si="117"/>
        <v>16657.200000000001</v>
      </c>
      <c r="S225" s="32">
        <f t="shared" si="118"/>
        <v>16657.200000000001</v>
      </c>
      <c r="T225" s="32">
        <f t="shared" si="119"/>
        <v>16657.200000000001</v>
      </c>
      <c r="U225" s="32"/>
      <c r="V225" s="32">
        <f t="shared" si="120"/>
        <v>16657.200000000001</v>
      </c>
      <c r="W225" s="32">
        <f t="shared" si="121"/>
        <v>16657.200000000001</v>
      </c>
      <c r="X225" s="32">
        <f t="shared" si="122"/>
        <v>16657.200000000001</v>
      </c>
      <c r="Y225" s="32"/>
      <c r="Z225" s="32"/>
      <c r="AA225" s="32"/>
      <c r="AB225" s="32">
        <f t="shared" si="123"/>
        <v>16657.200000000001</v>
      </c>
      <c r="AC225" s="32">
        <f t="shared" si="124"/>
        <v>16657.200000000001</v>
      </c>
      <c r="AD225" s="32">
        <f t="shared" si="125"/>
        <v>16657.200000000001</v>
      </c>
      <c r="AE225" s="32"/>
      <c r="AF225" s="33"/>
      <c r="AG225" s="34"/>
      <c r="AH225" s="1" t="str">
        <f t="shared" si="126"/>
        <v>0801</v>
      </c>
    </row>
    <row r="226" ht="31.5">
      <c r="A226" s="14" t="s">
        <v>192</v>
      </c>
      <c r="B226" s="15"/>
      <c r="C226" s="14"/>
      <c r="D226" s="14"/>
      <c r="E226" s="31" t="s">
        <v>191</v>
      </c>
      <c r="F226" s="32">
        <f t="shared" si="200"/>
        <v>6506.5</v>
      </c>
      <c r="G226" s="32">
        <f t="shared" si="201"/>
        <v>0</v>
      </c>
      <c r="H226" s="32">
        <f t="shared" si="202"/>
        <v>6506.5</v>
      </c>
      <c r="I226" s="32">
        <f t="shared" si="203"/>
        <v>0</v>
      </c>
      <c r="J226" s="32">
        <f t="shared" si="204"/>
        <v>0</v>
      </c>
      <c r="K226" s="32">
        <f t="shared" si="205"/>
        <v>0</v>
      </c>
      <c r="L226" s="32">
        <f t="shared" si="141"/>
        <v>6506.5</v>
      </c>
      <c r="M226" s="32">
        <f t="shared" si="142"/>
        <v>0</v>
      </c>
      <c r="N226" s="32">
        <f t="shared" si="143"/>
        <v>6506.5</v>
      </c>
      <c r="O226" s="32">
        <f t="shared" si="206"/>
        <v>0</v>
      </c>
      <c r="P226" s="32">
        <f t="shared" si="207"/>
        <v>0</v>
      </c>
      <c r="Q226" s="32">
        <f t="shared" si="208"/>
        <v>0</v>
      </c>
      <c r="R226" s="32">
        <f t="shared" si="117"/>
        <v>6506.5</v>
      </c>
      <c r="S226" s="32">
        <f t="shared" si="118"/>
        <v>0</v>
      </c>
      <c r="T226" s="32">
        <f t="shared" si="119"/>
        <v>6506.5</v>
      </c>
      <c r="U226" s="32">
        <f t="shared" si="209"/>
        <v>0</v>
      </c>
      <c r="V226" s="32">
        <f t="shared" si="120"/>
        <v>6506.5</v>
      </c>
      <c r="W226" s="32">
        <f t="shared" si="121"/>
        <v>0</v>
      </c>
      <c r="X226" s="32">
        <f t="shared" si="122"/>
        <v>6506.5</v>
      </c>
      <c r="Y226" s="32">
        <f t="shared" si="210"/>
        <v>0</v>
      </c>
      <c r="Z226" s="32">
        <f t="shared" si="211"/>
        <v>0</v>
      </c>
      <c r="AA226" s="32">
        <f t="shared" si="212"/>
        <v>0</v>
      </c>
      <c r="AB226" s="32">
        <f t="shared" si="123"/>
        <v>6506.5</v>
      </c>
      <c r="AC226" s="32">
        <f t="shared" si="124"/>
        <v>0</v>
      </c>
      <c r="AD226" s="32">
        <f t="shared" si="125"/>
        <v>6506.5</v>
      </c>
      <c r="AE226" s="32">
        <f t="shared" si="213"/>
        <v>0</v>
      </c>
      <c r="AF226" s="33"/>
      <c r="AG226" s="34"/>
      <c r="AH226" s="1" t="str">
        <f t="shared" si="126"/>
        <v/>
      </c>
    </row>
    <row r="227" ht="47.25">
      <c r="A227" s="14" t="s">
        <v>192</v>
      </c>
      <c r="B227" s="15" t="s">
        <v>55</v>
      </c>
      <c r="C227" s="14"/>
      <c r="D227" s="14"/>
      <c r="E227" s="31" t="s">
        <v>56</v>
      </c>
      <c r="F227" s="32">
        <f t="shared" si="200"/>
        <v>6506.5</v>
      </c>
      <c r="G227" s="32">
        <f t="shared" si="201"/>
        <v>0</v>
      </c>
      <c r="H227" s="32">
        <f t="shared" si="202"/>
        <v>6506.5</v>
      </c>
      <c r="I227" s="32">
        <f t="shared" si="203"/>
        <v>0</v>
      </c>
      <c r="J227" s="32">
        <f t="shared" si="204"/>
        <v>0</v>
      </c>
      <c r="K227" s="32">
        <f t="shared" si="205"/>
        <v>0</v>
      </c>
      <c r="L227" s="32">
        <f t="shared" si="141"/>
        <v>6506.5</v>
      </c>
      <c r="M227" s="32">
        <f t="shared" si="142"/>
        <v>0</v>
      </c>
      <c r="N227" s="32">
        <f t="shared" si="143"/>
        <v>6506.5</v>
      </c>
      <c r="O227" s="32">
        <f t="shared" si="206"/>
        <v>0</v>
      </c>
      <c r="P227" s="32">
        <f t="shared" si="207"/>
        <v>0</v>
      </c>
      <c r="Q227" s="32">
        <f t="shared" si="208"/>
        <v>0</v>
      </c>
      <c r="R227" s="32">
        <f t="shared" si="117"/>
        <v>6506.5</v>
      </c>
      <c r="S227" s="32">
        <f t="shared" si="118"/>
        <v>0</v>
      </c>
      <c r="T227" s="32">
        <f t="shared" si="119"/>
        <v>6506.5</v>
      </c>
      <c r="U227" s="32">
        <f t="shared" si="209"/>
        <v>0</v>
      </c>
      <c r="V227" s="32">
        <f t="shared" si="120"/>
        <v>6506.5</v>
      </c>
      <c r="W227" s="32">
        <f t="shared" si="121"/>
        <v>0</v>
      </c>
      <c r="X227" s="32">
        <f t="shared" si="122"/>
        <v>6506.5</v>
      </c>
      <c r="Y227" s="32">
        <f t="shared" si="210"/>
        <v>0</v>
      </c>
      <c r="Z227" s="32">
        <f t="shared" si="211"/>
        <v>0</v>
      </c>
      <c r="AA227" s="32">
        <f t="shared" si="212"/>
        <v>0</v>
      </c>
      <c r="AB227" s="32">
        <f t="shared" si="123"/>
        <v>6506.5</v>
      </c>
      <c r="AC227" s="32">
        <f t="shared" si="124"/>
        <v>0</v>
      </c>
      <c r="AD227" s="32">
        <f t="shared" si="125"/>
        <v>6506.5</v>
      </c>
      <c r="AE227" s="32">
        <f t="shared" si="213"/>
        <v>0</v>
      </c>
      <c r="AF227" s="33"/>
      <c r="AG227" s="34"/>
      <c r="AH227" s="1" t="str">
        <f t="shared" si="126"/>
        <v/>
      </c>
    </row>
    <row r="228">
      <c r="A228" s="14" t="s">
        <v>192</v>
      </c>
      <c r="B228" s="15">
        <v>600</v>
      </c>
      <c r="C228" s="14" t="s">
        <v>69</v>
      </c>
      <c r="D228" s="14" t="s">
        <v>31</v>
      </c>
      <c r="E228" s="31" t="s">
        <v>70</v>
      </c>
      <c r="F228" s="32">
        <v>6506.5</v>
      </c>
      <c r="G228" s="32">
        <v>0</v>
      </c>
      <c r="H228" s="32">
        <v>6506.5</v>
      </c>
      <c r="I228" s="32"/>
      <c r="J228" s="32"/>
      <c r="K228" s="32"/>
      <c r="L228" s="32">
        <f t="shared" si="141"/>
        <v>6506.5</v>
      </c>
      <c r="M228" s="32">
        <f t="shared" si="142"/>
        <v>0</v>
      </c>
      <c r="N228" s="32">
        <f t="shared" si="143"/>
        <v>6506.5</v>
      </c>
      <c r="O228" s="32"/>
      <c r="P228" s="32"/>
      <c r="Q228" s="32"/>
      <c r="R228" s="32">
        <f t="shared" ref="R228:R291" si="214">L228+O228</f>
        <v>6506.5</v>
      </c>
      <c r="S228" s="32">
        <f t="shared" ref="S228:S291" si="215">M228+P228</f>
        <v>0</v>
      </c>
      <c r="T228" s="32">
        <f t="shared" ref="T228:T291" si="216">N228+Q228</f>
        <v>6506.5</v>
      </c>
      <c r="U228" s="32"/>
      <c r="V228" s="32">
        <f t="shared" ref="V228:V291" si="217">R228+U228</f>
        <v>6506.5</v>
      </c>
      <c r="W228" s="32">
        <f t="shared" ref="W228:W291" si="218">S228</f>
        <v>0</v>
      </c>
      <c r="X228" s="32">
        <f t="shared" ref="X228:X291" si="219">T228</f>
        <v>6506.5</v>
      </c>
      <c r="Y228" s="32"/>
      <c r="Z228" s="32"/>
      <c r="AA228" s="32"/>
      <c r="AB228" s="32">
        <f t="shared" ref="AB228:AB291" si="220">V228+Y228</f>
        <v>6506.5</v>
      </c>
      <c r="AC228" s="32">
        <f t="shared" ref="AC228:AC291" si="221">W228+Z228</f>
        <v>0</v>
      </c>
      <c r="AD228" s="32">
        <f t="shared" ref="AD228:AD291" si="222">X228+AA228</f>
        <v>6506.5</v>
      </c>
      <c r="AE228" s="32"/>
      <c r="AF228" s="33"/>
      <c r="AG228" s="34"/>
      <c r="AH228" s="1" t="str">
        <f t="shared" ref="AH228:AH291" si="223">CONCATENATE(C228,D228)</f>
        <v>0801</v>
      </c>
    </row>
    <row r="229" ht="47.25">
      <c r="A229" s="14" t="s">
        <v>193</v>
      </c>
      <c r="B229" s="15"/>
      <c r="C229" s="14"/>
      <c r="D229" s="14"/>
      <c r="E229" s="31" t="s">
        <v>194</v>
      </c>
      <c r="F229" s="32">
        <f>F230+F233+F236+F239</f>
        <v>1096394.5999999999</v>
      </c>
      <c r="G229" s="32">
        <f>G230+G233+G236+G239</f>
        <v>1108136.8999999999</v>
      </c>
      <c r="H229" s="32">
        <f>H230+H233+H236+H239</f>
        <v>1108136.8999999999</v>
      </c>
      <c r="I229" s="32">
        <f>I230+I233+I236+I239</f>
        <v>0</v>
      </c>
      <c r="J229" s="32">
        <f>J230+J233+J236+J239</f>
        <v>0</v>
      </c>
      <c r="K229" s="32">
        <f>K230+K233+K236+K239</f>
        <v>0</v>
      </c>
      <c r="L229" s="32">
        <f t="shared" si="141"/>
        <v>1096394.5999999999</v>
      </c>
      <c r="M229" s="32">
        <f t="shared" si="142"/>
        <v>1108136.8999999999</v>
      </c>
      <c r="N229" s="32">
        <f t="shared" si="143"/>
        <v>1108136.8999999999</v>
      </c>
      <c r="O229" s="32">
        <f>O230+O233+O236+O239</f>
        <v>-42032.5</v>
      </c>
      <c r="P229" s="32">
        <f>P230+P233+P236+P239</f>
        <v>0</v>
      </c>
      <c r="Q229" s="32">
        <f>Q230+Q233+Q236+Q239</f>
        <v>0</v>
      </c>
      <c r="R229" s="32">
        <f t="shared" si="214"/>
        <v>1054362.0999999999</v>
      </c>
      <c r="S229" s="32">
        <f t="shared" si="215"/>
        <v>1108136.8999999999</v>
      </c>
      <c r="T229" s="32">
        <f t="shared" si="216"/>
        <v>1108136.8999999999</v>
      </c>
      <c r="U229" s="32">
        <f>U230+U233+U236+U239</f>
        <v>0</v>
      </c>
      <c r="V229" s="32">
        <f t="shared" si="217"/>
        <v>1054362.0999999999</v>
      </c>
      <c r="W229" s="32">
        <f t="shared" si="218"/>
        <v>1108136.8999999999</v>
      </c>
      <c r="X229" s="32">
        <f t="shared" si="219"/>
        <v>1108136.8999999999</v>
      </c>
      <c r="Y229" s="32">
        <f>Y230+Y233+Y236+Y239</f>
        <v>0</v>
      </c>
      <c r="Z229" s="32">
        <f>Z230+Z233+Z236+Z239</f>
        <v>0</v>
      </c>
      <c r="AA229" s="32">
        <f>AA230+AA233+AA236+AA239</f>
        <v>0</v>
      </c>
      <c r="AB229" s="32">
        <f t="shared" si="220"/>
        <v>1054362.0999999999</v>
      </c>
      <c r="AC229" s="32">
        <f t="shared" si="221"/>
        <v>1108136.8999999999</v>
      </c>
      <c r="AD229" s="32">
        <f t="shared" si="222"/>
        <v>1108136.8999999999</v>
      </c>
      <c r="AE229" s="32">
        <f>AE230+AE233+AE236+AE239</f>
        <v>0</v>
      </c>
      <c r="AF229" s="33"/>
      <c r="AG229" s="34"/>
      <c r="AH229" s="1" t="str">
        <f t="shared" si="223"/>
        <v/>
      </c>
    </row>
    <row r="230" ht="47.25">
      <c r="A230" s="14" t="s">
        <v>195</v>
      </c>
      <c r="B230" s="15"/>
      <c r="C230" s="14"/>
      <c r="D230" s="14"/>
      <c r="E230" s="31" t="s">
        <v>150</v>
      </c>
      <c r="F230" s="32">
        <f t="shared" ref="F230:F240" si="224">F231</f>
        <v>740515.90000000002</v>
      </c>
      <c r="G230" s="32">
        <f t="shared" ref="G230:G240" si="225">G231</f>
        <v>752159.09999999998</v>
      </c>
      <c r="H230" s="32">
        <f t="shared" ref="H230:H240" si="226">H231</f>
        <v>752159.09999999998</v>
      </c>
      <c r="I230" s="32">
        <f t="shared" ref="I230:I240" si="227">I231</f>
        <v>0</v>
      </c>
      <c r="J230" s="32">
        <f t="shared" ref="J230:J240" si="228">J231</f>
        <v>0</v>
      </c>
      <c r="K230" s="32">
        <f t="shared" ref="K230:K240" si="229">K231</f>
        <v>0</v>
      </c>
      <c r="L230" s="32">
        <f t="shared" si="141"/>
        <v>740515.90000000002</v>
      </c>
      <c r="M230" s="32">
        <f t="shared" si="142"/>
        <v>752159.09999999998</v>
      </c>
      <c r="N230" s="32">
        <f t="shared" si="143"/>
        <v>752159.09999999998</v>
      </c>
      <c r="O230" s="32">
        <f t="shared" ref="O230:O240" si="230">O231</f>
        <v>-30479.700000000001</v>
      </c>
      <c r="P230" s="32">
        <f t="shared" ref="P230:P240" si="231">P231</f>
        <v>0</v>
      </c>
      <c r="Q230" s="32">
        <f t="shared" ref="Q230:Q240" si="232">Q231</f>
        <v>0</v>
      </c>
      <c r="R230" s="32">
        <f t="shared" si="214"/>
        <v>710036.20000000007</v>
      </c>
      <c r="S230" s="32">
        <f t="shared" si="215"/>
        <v>752159.09999999998</v>
      </c>
      <c r="T230" s="32">
        <f t="shared" si="216"/>
        <v>752159.09999999998</v>
      </c>
      <c r="U230" s="32">
        <f t="shared" ref="U230:U240" si="233">U231</f>
        <v>0</v>
      </c>
      <c r="V230" s="32">
        <f t="shared" si="217"/>
        <v>710036.20000000007</v>
      </c>
      <c r="W230" s="32">
        <f t="shared" si="218"/>
        <v>752159.09999999998</v>
      </c>
      <c r="X230" s="32">
        <f t="shared" si="219"/>
        <v>752159.09999999998</v>
      </c>
      <c r="Y230" s="32">
        <f t="shared" ref="Y230:Y240" si="234">Y231</f>
        <v>0</v>
      </c>
      <c r="Z230" s="32">
        <f t="shared" ref="Z230:Z240" si="235">Z231</f>
        <v>0</v>
      </c>
      <c r="AA230" s="32">
        <f t="shared" ref="AA230:AA240" si="236">AA231</f>
        <v>0</v>
      </c>
      <c r="AB230" s="32">
        <f t="shared" si="220"/>
        <v>710036.20000000007</v>
      </c>
      <c r="AC230" s="32">
        <f t="shared" si="221"/>
        <v>752159.09999999998</v>
      </c>
      <c r="AD230" s="32">
        <f t="shared" si="222"/>
        <v>752159.09999999998</v>
      </c>
      <c r="AE230" s="32">
        <f t="shared" ref="AE230:AE240" si="237">AE231</f>
        <v>0</v>
      </c>
      <c r="AF230" s="33"/>
      <c r="AG230" s="34"/>
      <c r="AH230" s="1" t="str">
        <f t="shared" si="223"/>
        <v/>
      </c>
    </row>
    <row r="231" ht="47.25">
      <c r="A231" s="14" t="s">
        <v>195</v>
      </c>
      <c r="B231" s="15" t="s">
        <v>55</v>
      </c>
      <c r="C231" s="14"/>
      <c r="D231" s="14"/>
      <c r="E231" s="31" t="s">
        <v>56</v>
      </c>
      <c r="F231" s="32">
        <f t="shared" si="224"/>
        <v>740515.90000000002</v>
      </c>
      <c r="G231" s="32">
        <f t="shared" si="225"/>
        <v>752159.09999999998</v>
      </c>
      <c r="H231" s="32">
        <f t="shared" si="226"/>
        <v>752159.09999999998</v>
      </c>
      <c r="I231" s="32">
        <f t="shared" si="227"/>
        <v>0</v>
      </c>
      <c r="J231" s="32">
        <f t="shared" si="228"/>
        <v>0</v>
      </c>
      <c r="K231" s="32">
        <f t="shared" si="229"/>
        <v>0</v>
      </c>
      <c r="L231" s="32">
        <f t="shared" si="141"/>
        <v>740515.90000000002</v>
      </c>
      <c r="M231" s="32">
        <f t="shared" si="142"/>
        <v>752159.09999999998</v>
      </c>
      <c r="N231" s="32">
        <f t="shared" si="143"/>
        <v>752159.09999999998</v>
      </c>
      <c r="O231" s="32">
        <f t="shared" si="230"/>
        <v>-30479.700000000001</v>
      </c>
      <c r="P231" s="32">
        <f t="shared" si="231"/>
        <v>0</v>
      </c>
      <c r="Q231" s="32">
        <f t="shared" si="232"/>
        <v>0</v>
      </c>
      <c r="R231" s="32">
        <f t="shared" si="214"/>
        <v>710036.20000000007</v>
      </c>
      <c r="S231" s="32">
        <f t="shared" si="215"/>
        <v>752159.09999999998</v>
      </c>
      <c r="T231" s="32">
        <f t="shared" si="216"/>
        <v>752159.09999999998</v>
      </c>
      <c r="U231" s="32">
        <f t="shared" si="233"/>
        <v>0</v>
      </c>
      <c r="V231" s="32">
        <f t="shared" si="217"/>
        <v>710036.20000000007</v>
      </c>
      <c r="W231" s="32">
        <f t="shared" si="218"/>
        <v>752159.09999999998</v>
      </c>
      <c r="X231" s="32">
        <f t="shared" si="219"/>
        <v>752159.09999999998</v>
      </c>
      <c r="Y231" s="32">
        <f t="shared" si="234"/>
        <v>0</v>
      </c>
      <c r="Z231" s="32">
        <f t="shared" si="235"/>
        <v>0</v>
      </c>
      <c r="AA231" s="32">
        <f t="shared" si="236"/>
        <v>0</v>
      </c>
      <c r="AB231" s="32">
        <f t="shared" si="220"/>
        <v>710036.20000000007</v>
      </c>
      <c r="AC231" s="32">
        <f t="shared" si="221"/>
        <v>752159.09999999998</v>
      </c>
      <c r="AD231" s="32">
        <f t="shared" si="222"/>
        <v>752159.09999999998</v>
      </c>
      <c r="AE231" s="32">
        <f t="shared" si="237"/>
        <v>0</v>
      </c>
      <c r="AF231" s="33"/>
      <c r="AG231" s="34"/>
      <c r="AH231" s="1" t="str">
        <f t="shared" si="223"/>
        <v/>
      </c>
    </row>
    <row r="232">
      <c r="A232" s="14" t="s">
        <v>195</v>
      </c>
      <c r="B232" s="15">
        <v>600</v>
      </c>
      <c r="C232" s="14" t="s">
        <v>69</v>
      </c>
      <c r="D232" s="14" t="s">
        <v>31</v>
      </c>
      <c r="E232" s="31" t="s">
        <v>70</v>
      </c>
      <c r="F232" s="32">
        <v>740515.90000000002</v>
      </c>
      <c r="G232" s="32">
        <v>752159.09999999998</v>
      </c>
      <c r="H232" s="32">
        <v>752159.09999999998</v>
      </c>
      <c r="I232" s="32"/>
      <c r="J232" s="32"/>
      <c r="K232" s="32"/>
      <c r="L232" s="32">
        <f t="shared" si="141"/>
        <v>740515.90000000002</v>
      </c>
      <c r="M232" s="32">
        <f t="shared" si="142"/>
        <v>752159.09999999998</v>
      </c>
      <c r="N232" s="32">
        <f t="shared" si="143"/>
        <v>752159.09999999998</v>
      </c>
      <c r="O232" s="32">
        <v>-30479.700000000001</v>
      </c>
      <c r="P232" s="32"/>
      <c r="Q232" s="32"/>
      <c r="R232" s="32">
        <f t="shared" si="214"/>
        <v>710036.20000000007</v>
      </c>
      <c r="S232" s="32">
        <f t="shared" si="215"/>
        <v>752159.09999999998</v>
      </c>
      <c r="T232" s="32">
        <f t="shared" si="216"/>
        <v>752159.09999999998</v>
      </c>
      <c r="U232" s="32"/>
      <c r="V232" s="32">
        <f t="shared" si="217"/>
        <v>710036.20000000007</v>
      </c>
      <c r="W232" s="32">
        <f t="shared" si="218"/>
        <v>752159.09999999998</v>
      </c>
      <c r="X232" s="32">
        <f t="shared" si="219"/>
        <v>752159.09999999998</v>
      </c>
      <c r="Y232" s="32"/>
      <c r="Z232" s="32"/>
      <c r="AA232" s="32"/>
      <c r="AB232" s="32">
        <f t="shared" si="220"/>
        <v>710036.20000000007</v>
      </c>
      <c r="AC232" s="32">
        <f t="shared" si="221"/>
        <v>752159.09999999998</v>
      </c>
      <c r="AD232" s="32">
        <f t="shared" si="222"/>
        <v>752159.09999999998</v>
      </c>
      <c r="AE232" s="32"/>
      <c r="AF232" s="33"/>
      <c r="AG232" s="34"/>
      <c r="AH232" s="1" t="str">
        <f t="shared" si="223"/>
        <v>0801</v>
      </c>
    </row>
    <row r="233" ht="47.25">
      <c r="A233" s="14" t="s">
        <v>196</v>
      </c>
      <c r="B233" s="15"/>
      <c r="C233" s="14"/>
      <c r="D233" s="14"/>
      <c r="E233" s="31" t="s">
        <v>197</v>
      </c>
      <c r="F233" s="32">
        <f t="shared" si="224"/>
        <v>15996.5</v>
      </c>
      <c r="G233" s="32">
        <f t="shared" si="225"/>
        <v>16095.6</v>
      </c>
      <c r="H233" s="32">
        <f t="shared" si="226"/>
        <v>16095.6</v>
      </c>
      <c r="I233" s="32">
        <f t="shared" si="227"/>
        <v>0</v>
      </c>
      <c r="J233" s="32">
        <f t="shared" si="228"/>
        <v>0</v>
      </c>
      <c r="K233" s="32">
        <f t="shared" si="229"/>
        <v>0</v>
      </c>
      <c r="L233" s="32">
        <f t="shared" si="141"/>
        <v>15996.5</v>
      </c>
      <c r="M233" s="32">
        <f t="shared" si="142"/>
        <v>16095.6</v>
      </c>
      <c r="N233" s="32">
        <f t="shared" si="143"/>
        <v>16095.6</v>
      </c>
      <c r="O233" s="32">
        <f t="shared" si="230"/>
        <v>0</v>
      </c>
      <c r="P233" s="32">
        <f t="shared" si="231"/>
        <v>0</v>
      </c>
      <c r="Q233" s="32">
        <f t="shared" si="232"/>
        <v>0</v>
      </c>
      <c r="R233" s="32">
        <f t="shared" si="214"/>
        <v>15996.5</v>
      </c>
      <c r="S233" s="32">
        <f t="shared" si="215"/>
        <v>16095.6</v>
      </c>
      <c r="T233" s="32">
        <f t="shared" si="216"/>
        <v>16095.6</v>
      </c>
      <c r="U233" s="32">
        <f t="shared" si="233"/>
        <v>0</v>
      </c>
      <c r="V233" s="32">
        <f t="shared" si="217"/>
        <v>15996.5</v>
      </c>
      <c r="W233" s="32">
        <f t="shared" si="218"/>
        <v>16095.6</v>
      </c>
      <c r="X233" s="32">
        <f t="shared" si="219"/>
        <v>16095.6</v>
      </c>
      <c r="Y233" s="32">
        <f t="shared" si="234"/>
        <v>0</v>
      </c>
      <c r="Z233" s="32">
        <f t="shared" si="235"/>
        <v>0</v>
      </c>
      <c r="AA233" s="32">
        <f t="shared" si="236"/>
        <v>0</v>
      </c>
      <c r="AB233" s="32">
        <f t="shared" si="220"/>
        <v>15996.5</v>
      </c>
      <c r="AC233" s="32">
        <f t="shared" si="221"/>
        <v>16095.6</v>
      </c>
      <c r="AD233" s="32">
        <f t="shared" si="222"/>
        <v>16095.6</v>
      </c>
      <c r="AE233" s="32">
        <f t="shared" si="237"/>
        <v>0</v>
      </c>
      <c r="AF233" s="33"/>
      <c r="AG233" s="34"/>
      <c r="AH233" s="1" t="str">
        <f t="shared" si="223"/>
        <v/>
      </c>
    </row>
    <row r="234" ht="47.25">
      <c r="A234" s="14" t="s">
        <v>196</v>
      </c>
      <c r="B234" s="15" t="s">
        <v>55</v>
      </c>
      <c r="C234" s="14"/>
      <c r="D234" s="14"/>
      <c r="E234" s="31" t="s">
        <v>56</v>
      </c>
      <c r="F234" s="32">
        <f t="shared" si="224"/>
        <v>15996.5</v>
      </c>
      <c r="G234" s="32">
        <f t="shared" si="225"/>
        <v>16095.6</v>
      </c>
      <c r="H234" s="32">
        <f t="shared" si="226"/>
        <v>16095.6</v>
      </c>
      <c r="I234" s="32">
        <f t="shared" si="227"/>
        <v>0</v>
      </c>
      <c r="J234" s="32">
        <f t="shared" si="228"/>
        <v>0</v>
      </c>
      <c r="K234" s="32">
        <f t="shared" si="229"/>
        <v>0</v>
      </c>
      <c r="L234" s="32">
        <f t="shared" si="141"/>
        <v>15996.5</v>
      </c>
      <c r="M234" s="32">
        <f t="shared" si="142"/>
        <v>16095.6</v>
      </c>
      <c r="N234" s="32">
        <f t="shared" si="143"/>
        <v>16095.6</v>
      </c>
      <c r="O234" s="32">
        <f t="shared" si="230"/>
        <v>0</v>
      </c>
      <c r="P234" s="32">
        <f t="shared" si="231"/>
        <v>0</v>
      </c>
      <c r="Q234" s="32">
        <f t="shared" si="232"/>
        <v>0</v>
      </c>
      <c r="R234" s="32">
        <f t="shared" si="214"/>
        <v>15996.5</v>
      </c>
      <c r="S234" s="32">
        <f t="shared" si="215"/>
        <v>16095.6</v>
      </c>
      <c r="T234" s="32">
        <f t="shared" si="216"/>
        <v>16095.6</v>
      </c>
      <c r="U234" s="32">
        <f t="shared" si="233"/>
        <v>0</v>
      </c>
      <c r="V234" s="32">
        <f t="shared" si="217"/>
        <v>15996.5</v>
      </c>
      <c r="W234" s="32">
        <f t="shared" si="218"/>
        <v>16095.6</v>
      </c>
      <c r="X234" s="32">
        <f t="shared" si="219"/>
        <v>16095.6</v>
      </c>
      <c r="Y234" s="32">
        <f t="shared" si="234"/>
        <v>0</v>
      </c>
      <c r="Z234" s="32">
        <f t="shared" si="235"/>
        <v>0</v>
      </c>
      <c r="AA234" s="32">
        <f t="shared" si="236"/>
        <v>0</v>
      </c>
      <c r="AB234" s="32">
        <f t="shared" si="220"/>
        <v>15996.5</v>
      </c>
      <c r="AC234" s="32">
        <f t="shared" si="221"/>
        <v>16095.6</v>
      </c>
      <c r="AD234" s="32">
        <f t="shared" si="222"/>
        <v>16095.6</v>
      </c>
      <c r="AE234" s="32">
        <f t="shared" si="237"/>
        <v>0</v>
      </c>
      <c r="AF234" s="33"/>
      <c r="AG234" s="34"/>
      <c r="AH234" s="1" t="str">
        <f t="shared" si="223"/>
        <v/>
      </c>
    </row>
    <row r="235">
      <c r="A235" s="14" t="s">
        <v>196</v>
      </c>
      <c r="B235" s="15">
        <v>600</v>
      </c>
      <c r="C235" s="14" t="s">
        <v>69</v>
      </c>
      <c r="D235" s="14" t="s">
        <v>31</v>
      </c>
      <c r="E235" s="31" t="s">
        <v>70</v>
      </c>
      <c r="F235" s="32">
        <v>15996.5</v>
      </c>
      <c r="G235" s="32">
        <v>16095.6</v>
      </c>
      <c r="H235" s="32">
        <v>16095.6</v>
      </c>
      <c r="I235" s="32"/>
      <c r="J235" s="32"/>
      <c r="K235" s="32"/>
      <c r="L235" s="32">
        <f t="shared" si="141"/>
        <v>15996.5</v>
      </c>
      <c r="M235" s="32">
        <f t="shared" si="142"/>
        <v>16095.6</v>
      </c>
      <c r="N235" s="32">
        <f t="shared" si="143"/>
        <v>16095.6</v>
      </c>
      <c r="O235" s="32"/>
      <c r="P235" s="32"/>
      <c r="Q235" s="32"/>
      <c r="R235" s="32">
        <f t="shared" si="214"/>
        <v>15996.5</v>
      </c>
      <c r="S235" s="32">
        <f t="shared" si="215"/>
        <v>16095.6</v>
      </c>
      <c r="T235" s="32">
        <f t="shared" si="216"/>
        <v>16095.6</v>
      </c>
      <c r="U235" s="32"/>
      <c r="V235" s="32">
        <f t="shared" si="217"/>
        <v>15996.5</v>
      </c>
      <c r="W235" s="32">
        <f t="shared" si="218"/>
        <v>16095.6</v>
      </c>
      <c r="X235" s="32">
        <f t="shared" si="219"/>
        <v>16095.6</v>
      </c>
      <c r="Y235" s="32"/>
      <c r="Z235" s="32"/>
      <c r="AA235" s="32"/>
      <c r="AB235" s="32">
        <f t="shared" si="220"/>
        <v>15996.5</v>
      </c>
      <c r="AC235" s="32">
        <f t="shared" si="221"/>
        <v>16095.6</v>
      </c>
      <c r="AD235" s="32">
        <f t="shared" si="222"/>
        <v>16095.6</v>
      </c>
      <c r="AE235" s="32"/>
      <c r="AF235" s="33"/>
      <c r="AG235" s="34"/>
      <c r="AH235" s="1" t="str">
        <f t="shared" si="223"/>
        <v>0801</v>
      </c>
    </row>
    <row r="236">
      <c r="A236" s="14" t="s">
        <v>198</v>
      </c>
      <c r="B236" s="15"/>
      <c r="C236" s="14"/>
      <c r="D236" s="14"/>
      <c r="E236" s="31" t="s">
        <v>199</v>
      </c>
      <c r="F236" s="32">
        <f t="shared" si="224"/>
        <v>321759.79999999999</v>
      </c>
      <c r="G236" s="32">
        <f t="shared" si="225"/>
        <v>321759.79999999999</v>
      </c>
      <c r="H236" s="32">
        <f t="shared" si="226"/>
        <v>321759.79999999999</v>
      </c>
      <c r="I236" s="32">
        <f t="shared" si="227"/>
        <v>0</v>
      </c>
      <c r="J236" s="32">
        <f t="shared" si="228"/>
        <v>0</v>
      </c>
      <c r="K236" s="32">
        <f t="shared" si="229"/>
        <v>0</v>
      </c>
      <c r="L236" s="32">
        <f t="shared" si="141"/>
        <v>321759.79999999999</v>
      </c>
      <c r="M236" s="32">
        <f t="shared" si="142"/>
        <v>321759.79999999999</v>
      </c>
      <c r="N236" s="32">
        <f t="shared" si="143"/>
        <v>321759.79999999999</v>
      </c>
      <c r="O236" s="32">
        <f t="shared" si="230"/>
        <v>-11207.1</v>
      </c>
      <c r="P236" s="32">
        <f t="shared" si="231"/>
        <v>0</v>
      </c>
      <c r="Q236" s="32">
        <f t="shared" si="232"/>
        <v>0</v>
      </c>
      <c r="R236" s="32">
        <f t="shared" si="214"/>
        <v>310552.70000000001</v>
      </c>
      <c r="S236" s="32">
        <f t="shared" si="215"/>
        <v>321759.79999999999</v>
      </c>
      <c r="T236" s="32">
        <f t="shared" si="216"/>
        <v>321759.79999999999</v>
      </c>
      <c r="U236" s="32">
        <f t="shared" si="233"/>
        <v>0</v>
      </c>
      <c r="V236" s="32">
        <f t="shared" si="217"/>
        <v>310552.70000000001</v>
      </c>
      <c r="W236" s="32">
        <f t="shared" si="218"/>
        <v>321759.79999999999</v>
      </c>
      <c r="X236" s="32">
        <f t="shared" si="219"/>
        <v>321759.79999999999</v>
      </c>
      <c r="Y236" s="32">
        <f t="shared" si="234"/>
        <v>0</v>
      </c>
      <c r="Z236" s="32">
        <f t="shared" si="235"/>
        <v>0</v>
      </c>
      <c r="AA236" s="32">
        <f t="shared" si="236"/>
        <v>0</v>
      </c>
      <c r="AB236" s="32">
        <f t="shared" si="220"/>
        <v>310552.70000000001</v>
      </c>
      <c r="AC236" s="32">
        <f t="shared" si="221"/>
        <v>321759.79999999999</v>
      </c>
      <c r="AD236" s="32">
        <f t="shared" si="222"/>
        <v>321759.79999999999</v>
      </c>
      <c r="AE236" s="32">
        <f t="shared" si="237"/>
        <v>0</v>
      </c>
      <c r="AF236" s="33"/>
      <c r="AG236" s="34"/>
      <c r="AH236" s="1" t="str">
        <f t="shared" si="223"/>
        <v/>
      </c>
    </row>
    <row r="237" ht="47.25">
      <c r="A237" s="14" t="s">
        <v>198</v>
      </c>
      <c r="B237" s="15" t="s">
        <v>55</v>
      </c>
      <c r="C237" s="14"/>
      <c r="D237" s="14"/>
      <c r="E237" s="31" t="s">
        <v>56</v>
      </c>
      <c r="F237" s="32">
        <f t="shared" si="224"/>
        <v>321759.79999999999</v>
      </c>
      <c r="G237" s="32">
        <f t="shared" si="225"/>
        <v>321759.79999999999</v>
      </c>
      <c r="H237" s="32">
        <f t="shared" si="226"/>
        <v>321759.79999999999</v>
      </c>
      <c r="I237" s="32">
        <f t="shared" si="227"/>
        <v>0</v>
      </c>
      <c r="J237" s="32">
        <f t="shared" si="228"/>
        <v>0</v>
      </c>
      <c r="K237" s="32">
        <f t="shared" si="229"/>
        <v>0</v>
      </c>
      <c r="L237" s="32">
        <f t="shared" si="141"/>
        <v>321759.79999999999</v>
      </c>
      <c r="M237" s="32">
        <f t="shared" si="142"/>
        <v>321759.79999999999</v>
      </c>
      <c r="N237" s="32">
        <f t="shared" si="143"/>
        <v>321759.79999999999</v>
      </c>
      <c r="O237" s="32">
        <f t="shared" si="230"/>
        <v>-11207.1</v>
      </c>
      <c r="P237" s="32">
        <f t="shared" si="231"/>
        <v>0</v>
      </c>
      <c r="Q237" s="32">
        <f t="shared" si="232"/>
        <v>0</v>
      </c>
      <c r="R237" s="32">
        <f t="shared" si="214"/>
        <v>310552.70000000001</v>
      </c>
      <c r="S237" s="32">
        <f t="shared" si="215"/>
        <v>321759.79999999999</v>
      </c>
      <c r="T237" s="32">
        <f t="shared" si="216"/>
        <v>321759.79999999999</v>
      </c>
      <c r="U237" s="32">
        <f t="shared" si="233"/>
        <v>0</v>
      </c>
      <c r="V237" s="32">
        <f t="shared" si="217"/>
        <v>310552.70000000001</v>
      </c>
      <c r="W237" s="32">
        <f t="shared" si="218"/>
        <v>321759.79999999999</v>
      </c>
      <c r="X237" s="32">
        <f t="shared" si="219"/>
        <v>321759.79999999999</v>
      </c>
      <c r="Y237" s="32">
        <f t="shared" si="234"/>
        <v>0</v>
      </c>
      <c r="Z237" s="32">
        <f t="shared" si="235"/>
        <v>0</v>
      </c>
      <c r="AA237" s="32">
        <f t="shared" si="236"/>
        <v>0</v>
      </c>
      <c r="AB237" s="32">
        <f t="shared" si="220"/>
        <v>310552.70000000001</v>
      </c>
      <c r="AC237" s="32">
        <f t="shared" si="221"/>
        <v>321759.79999999999</v>
      </c>
      <c r="AD237" s="32">
        <f t="shared" si="222"/>
        <v>321759.79999999999</v>
      </c>
      <c r="AE237" s="32">
        <f t="shared" si="237"/>
        <v>0</v>
      </c>
      <c r="AF237" s="33"/>
      <c r="AG237" s="34"/>
      <c r="AH237" s="1" t="str">
        <f t="shared" si="223"/>
        <v/>
      </c>
    </row>
    <row r="238">
      <c r="A238" s="14" t="s">
        <v>198</v>
      </c>
      <c r="B238" s="15">
        <v>600</v>
      </c>
      <c r="C238" s="14" t="s">
        <v>69</v>
      </c>
      <c r="D238" s="14" t="s">
        <v>31</v>
      </c>
      <c r="E238" s="31" t="s">
        <v>70</v>
      </c>
      <c r="F238" s="32">
        <v>321759.79999999999</v>
      </c>
      <c r="G238" s="32">
        <v>321759.79999999999</v>
      </c>
      <c r="H238" s="32">
        <v>321759.79999999999</v>
      </c>
      <c r="I238" s="32"/>
      <c r="J238" s="32"/>
      <c r="K238" s="32"/>
      <c r="L238" s="32">
        <f t="shared" ref="L238:L301" si="238">F238+I238</f>
        <v>321759.79999999999</v>
      </c>
      <c r="M238" s="32">
        <f t="shared" ref="M238:M301" si="239">G238+J238</f>
        <v>321759.79999999999</v>
      </c>
      <c r="N238" s="32">
        <f t="shared" ref="N238:N301" si="240">H238+K238</f>
        <v>321759.79999999999</v>
      </c>
      <c r="O238" s="32">
        <v>-11207.1</v>
      </c>
      <c r="P238" s="32"/>
      <c r="Q238" s="32"/>
      <c r="R238" s="32">
        <f t="shared" si="214"/>
        <v>310552.70000000001</v>
      </c>
      <c r="S238" s="32">
        <f t="shared" si="215"/>
        <v>321759.79999999999</v>
      </c>
      <c r="T238" s="32">
        <f t="shared" si="216"/>
        <v>321759.79999999999</v>
      </c>
      <c r="U238" s="32"/>
      <c r="V238" s="32">
        <f t="shared" si="217"/>
        <v>310552.70000000001</v>
      </c>
      <c r="W238" s="32">
        <f t="shared" si="218"/>
        <v>321759.79999999999</v>
      </c>
      <c r="X238" s="32">
        <f t="shared" si="219"/>
        <v>321759.79999999999</v>
      </c>
      <c r="Y238" s="32"/>
      <c r="Z238" s="32"/>
      <c r="AA238" s="32"/>
      <c r="AB238" s="32">
        <f t="shared" si="220"/>
        <v>310552.70000000001</v>
      </c>
      <c r="AC238" s="32">
        <f t="shared" si="221"/>
        <v>321759.79999999999</v>
      </c>
      <c r="AD238" s="32">
        <f t="shared" si="222"/>
        <v>321759.79999999999</v>
      </c>
      <c r="AE238" s="32"/>
      <c r="AF238" s="33"/>
      <c r="AG238" s="34"/>
      <c r="AH238" s="1" t="str">
        <f t="shared" si="223"/>
        <v>0801</v>
      </c>
    </row>
    <row r="239" ht="63">
      <c r="A239" s="14" t="s">
        <v>200</v>
      </c>
      <c r="B239" s="15"/>
      <c r="C239" s="14"/>
      <c r="D239" s="14"/>
      <c r="E239" s="31" t="s">
        <v>201</v>
      </c>
      <c r="F239" s="32">
        <f t="shared" si="224"/>
        <v>18122.400000000001</v>
      </c>
      <c r="G239" s="32">
        <f t="shared" si="225"/>
        <v>18122.400000000001</v>
      </c>
      <c r="H239" s="32">
        <f t="shared" si="226"/>
        <v>18122.400000000001</v>
      </c>
      <c r="I239" s="32">
        <f t="shared" si="227"/>
        <v>0</v>
      </c>
      <c r="J239" s="32">
        <f t="shared" si="228"/>
        <v>0</v>
      </c>
      <c r="K239" s="32">
        <f t="shared" si="229"/>
        <v>0</v>
      </c>
      <c r="L239" s="32">
        <f t="shared" si="238"/>
        <v>18122.400000000001</v>
      </c>
      <c r="M239" s="32">
        <f t="shared" si="239"/>
        <v>18122.400000000001</v>
      </c>
      <c r="N239" s="32">
        <f t="shared" si="240"/>
        <v>18122.400000000001</v>
      </c>
      <c r="O239" s="32">
        <f t="shared" si="230"/>
        <v>-345.69999999999999</v>
      </c>
      <c r="P239" s="32">
        <f t="shared" si="231"/>
        <v>0</v>
      </c>
      <c r="Q239" s="32">
        <f t="shared" si="232"/>
        <v>0</v>
      </c>
      <c r="R239" s="32">
        <f t="shared" si="214"/>
        <v>17776.700000000001</v>
      </c>
      <c r="S239" s="32">
        <f t="shared" si="215"/>
        <v>18122.400000000001</v>
      </c>
      <c r="T239" s="32">
        <f t="shared" si="216"/>
        <v>18122.400000000001</v>
      </c>
      <c r="U239" s="32">
        <f t="shared" si="233"/>
        <v>0</v>
      </c>
      <c r="V239" s="32">
        <f t="shared" si="217"/>
        <v>17776.700000000001</v>
      </c>
      <c r="W239" s="32">
        <f t="shared" si="218"/>
        <v>18122.400000000001</v>
      </c>
      <c r="X239" s="32">
        <f t="shared" si="219"/>
        <v>18122.400000000001</v>
      </c>
      <c r="Y239" s="32">
        <f t="shared" si="234"/>
        <v>0</v>
      </c>
      <c r="Z239" s="32">
        <f t="shared" si="235"/>
        <v>0</v>
      </c>
      <c r="AA239" s="32">
        <f t="shared" si="236"/>
        <v>0</v>
      </c>
      <c r="AB239" s="32">
        <f t="shared" si="220"/>
        <v>17776.700000000001</v>
      </c>
      <c r="AC239" s="32">
        <f t="shared" si="221"/>
        <v>18122.400000000001</v>
      </c>
      <c r="AD239" s="32">
        <f t="shared" si="222"/>
        <v>18122.400000000001</v>
      </c>
      <c r="AE239" s="32">
        <f t="shared" si="237"/>
        <v>0</v>
      </c>
      <c r="AF239" s="33"/>
      <c r="AG239" s="34"/>
      <c r="AH239" s="1" t="str">
        <f t="shared" si="223"/>
        <v/>
      </c>
    </row>
    <row r="240" ht="47.25">
      <c r="A240" s="14" t="s">
        <v>200</v>
      </c>
      <c r="B240" s="15" t="s">
        <v>55</v>
      </c>
      <c r="C240" s="14"/>
      <c r="D240" s="14"/>
      <c r="E240" s="31" t="s">
        <v>56</v>
      </c>
      <c r="F240" s="32">
        <f t="shared" si="224"/>
        <v>18122.400000000001</v>
      </c>
      <c r="G240" s="32">
        <f t="shared" si="225"/>
        <v>18122.400000000001</v>
      </c>
      <c r="H240" s="32">
        <f t="shared" si="226"/>
        <v>18122.400000000001</v>
      </c>
      <c r="I240" s="32">
        <f t="shared" si="227"/>
        <v>0</v>
      </c>
      <c r="J240" s="32">
        <f t="shared" si="228"/>
        <v>0</v>
      </c>
      <c r="K240" s="32">
        <f t="shared" si="229"/>
        <v>0</v>
      </c>
      <c r="L240" s="32">
        <f t="shared" si="238"/>
        <v>18122.400000000001</v>
      </c>
      <c r="M240" s="32">
        <f t="shared" si="239"/>
        <v>18122.400000000001</v>
      </c>
      <c r="N240" s="32">
        <f t="shared" si="240"/>
        <v>18122.400000000001</v>
      </c>
      <c r="O240" s="32">
        <f t="shared" si="230"/>
        <v>-345.69999999999999</v>
      </c>
      <c r="P240" s="32">
        <f t="shared" si="231"/>
        <v>0</v>
      </c>
      <c r="Q240" s="32">
        <f t="shared" si="232"/>
        <v>0</v>
      </c>
      <c r="R240" s="32">
        <f t="shared" si="214"/>
        <v>17776.700000000001</v>
      </c>
      <c r="S240" s="32">
        <f t="shared" si="215"/>
        <v>18122.400000000001</v>
      </c>
      <c r="T240" s="32">
        <f t="shared" si="216"/>
        <v>18122.400000000001</v>
      </c>
      <c r="U240" s="32">
        <f t="shared" si="233"/>
        <v>0</v>
      </c>
      <c r="V240" s="32">
        <f t="shared" si="217"/>
        <v>17776.700000000001</v>
      </c>
      <c r="W240" s="32">
        <f t="shared" si="218"/>
        <v>18122.400000000001</v>
      </c>
      <c r="X240" s="32">
        <f t="shared" si="219"/>
        <v>18122.400000000001</v>
      </c>
      <c r="Y240" s="32">
        <f t="shared" si="234"/>
        <v>0</v>
      </c>
      <c r="Z240" s="32">
        <f t="shared" si="235"/>
        <v>0</v>
      </c>
      <c r="AA240" s="32">
        <f t="shared" si="236"/>
        <v>0</v>
      </c>
      <c r="AB240" s="32">
        <f t="shared" si="220"/>
        <v>17776.700000000001</v>
      </c>
      <c r="AC240" s="32">
        <f t="shared" si="221"/>
        <v>18122.400000000001</v>
      </c>
      <c r="AD240" s="32">
        <f t="shared" si="222"/>
        <v>18122.400000000001</v>
      </c>
      <c r="AE240" s="32">
        <f t="shared" si="237"/>
        <v>0</v>
      </c>
      <c r="AF240" s="33"/>
      <c r="AG240" s="34"/>
      <c r="AH240" s="1" t="str">
        <f t="shared" si="223"/>
        <v/>
      </c>
    </row>
    <row r="241">
      <c r="A241" s="14" t="s">
        <v>200</v>
      </c>
      <c r="B241" s="15">
        <v>600</v>
      </c>
      <c r="C241" s="14" t="s">
        <v>69</v>
      </c>
      <c r="D241" s="14" t="s">
        <v>31</v>
      </c>
      <c r="E241" s="31" t="s">
        <v>70</v>
      </c>
      <c r="F241" s="32">
        <v>18122.400000000001</v>
      </c>
      <c r="G241" s="32">
        <v>18122.400000000001</v>
      </c>
      <c r="H241" s="32">
        <v>18122.400000000001</v>
      </c>
      <c r="I241" s="32"/>
      <c r="J241" s="32"/>
      <c r="K241" s="32"/>
      <c r="L241" s="32">
        <f t="shared" si="238"/>
        <v>18122.400000000001</v>
      </c>
      <c r="M241" s="32">
        <f t="shared" si="239"/>
        <v>18122.400000000001</v>
      </c>
      <c r="N241" s="32">
        <f t="shared" si="240"/>
        <v>18122.400000000001</v>
      </c>
      <c r="O241" s="32">
        <v>-345.69999999999999</v>
      </c>
      <c r="P241" s="32"/>
      <c r="Q241" s="32"/>
      <c r="R241" s="32">
        <f t="shared" si="214"/>
        <v>17776.700000000001</v>
      </c>
      <c r="S241" s="32">
        <f t="shared" si="215"/>
        <v>18122.400000000001</v>
      </c>
      <c r="T241" s="32">
        <f t="shared" si="216"/>
        <v>18122.400000000001</v>
      </c>
      <c r="U241" s="32"/>
      <c r="V241" s="32">
        <f t="shared" si="217"/>
        <v>17776.700000000001</v>
      </c>
      <c r="W241" s="32">
        <f t="shared" si="218"/>
        <v>18122.400000000001</v>
      </c>
      <c r="X241" s="32">
        <f t="shared" si="219"/>
        <v>18122.400000000001</v>
      </c>
      <c r="Y241" s="32"/>
      <c r="Z241" s="32"/>
      <c r="AA241" s="32"/>
      <c r="AB241" s="32">
        <f t="shared" si="220"/>
        <v>17776.700000000001</v>
      </c>
      <c r="AC241" s="32">
        <f t="shared" si="221"/>
        <v>18122.400000000001</v>
      </c>
      <c r="AD241" s="32">
        <f t="shared" si="222"/>
        <v>18122.400000000001</v>
      </c>
      <c r="AE241" s="32"/>
      <c r="AF241" s="33"/>
      <c r="AG241" s="34"/>
      <c r="AH241" s="1" t="str">
        <f t="shared" si="223"/>
        <v>0801</v>
      </c>
    </row>
    <row r="242" ht="47.25">
      <c r="A242" s="14" t="s">
        <v>202</v>
      </c>
      <c r="B242" s="15"/>
      <c r="C242" s="14"/>
      <c r="D242" s="14"/>
      <c r="E242" s="31" t="s">
        <v>203</v>
      </c>
      <c r="F242" s="32">
        <f>F243+F246+F251</f>
        <v>511807.89999999997</v>
      </c>
      <c r="G242" s="32">
        <f>G243+G246+G251</f>
        <v>845869.69999999995</v>
      </c>
      <c r="H242" s="32">
        <f>H243+H246+H251</f>
        <v>250533.5</v>
      </c>
      <c r="I242" s="32">
        <f>I243+I246+I251</f>
        <v>0</v>
      </c>
      <c r="J242" s="32">
        <f>J243+J246+J251</f>
        <v>0</v>
      </c>
      <c r="K242" s="32">
        <f>K243+K246+K251</f>
        <v>0</v>
      </c>
      <c r="L242" s="32">
        <f t="shared" si="238"/>
        <v>511807.89999999997</v>
      </c>
      <c r="M242" s="32">
        <f t="shared" si="239"/>
        <v>845869.69999999995</v>
      </c>
      <c r="N242" s="32">
        <f t="shared" si="240"/>
        <v>250533.5</v>
      </c>
      <c r="O242" s="32">
        <f>O243+O246+O251</f>
        <v>-132813.79999999999</v>
      </c>
      <c r="P242" s="32">
        <f>P243+P246+P251</f>
        <v>-51000</v>
      </c>
      <c r="Q242" s="32">
        <f>Q243+Q246+Q251</f>
        <v>185817.79999999999</v>
      </c>
      <c r="R242" s="32">
        <f t="shared" si="214"/>
        <v>378994.09999999998</v>
      </c>
      <c r="S242" s="32">
        <f t="shared" si="215"/>
        <v>794869.69999999995</v>
      </c>
      <c r="T242" s="32">
        <f t="shared" si="216"/>
        <v>436351.29999999999</v>
      </c>
      <c r="U242" s="32">
        <f>U243+U246+U251</f>
        <v>0</v>
      </c>
      <c r="V242" s="32">
        <f t="shared" si="217"/>
        <v>378994.09999999998</v>
      </c>
      <c r="W242" s="32">
        <f t="shared" si="218"/>
        <v>794869.69999999995</v>
      </c>
      <c r="X242" s="32">
        <f t="shared" si="219"/>
        <v>436351.29999999999</v>
      </c>
      <c r="Y242" s="32">
        <f>Y243+Y246+Y251</f>
        <v>-1194.5349999999999</v>
      </c>
      <c r="Z242" s="32">
        <f>Z243+Z246+Z251</f>
        <v>0</v>
      </c>
      <c r="AA242" s="32">
        <f>AA243+AA246+AA251</f>
        <v>0</v>
      </c>
      <c r="AB242" s="32">
        <f t="shared" si="220"/>
        <v>377799.565</v>
      </c>
      <c r="AC242" s="32">
        <f t="shared" si="221"/>
        <v>794869.69999999995</v>
      </c>
      <c r="AD242" s="32">
        <f t="shared" si="222"/>
        <v>436351.29999999999</v>
      </c>
      <c r="AE242" s="32">
        <f>AE243+AE246+AE251</f>
        <v>0</v>
      </c>
      <c r="AF242" s="33"/>
      <c r="AG242" s="34"/>
      <c r="AH242" s="1" t="str">
        <f t="shared" si="223"/>
        <v/>
      </c>
    </row>
    <row r="243">
      <c r="A243" s="14" t="s">
        <v>204</v>
      </c>
      <c r="B243" s="15"/>
      <c r="C243" s="14"/>
      <c r="D243" s="14"/>
      <c r="E243" s="31" t="s">
        <v>205</v>
      </c>
      <c r="F243" s="32">
        <f t="shared" ref="F243:F246" si="241">F244</f>
        <v>62332.300000000003</v>
      </c>
      <c r="G243" s="32">
        <f t="shared" ref="G243:G246" si="242">G244</f>
        <v>59862.599999999999</v>
      </c>
      <c r="H243" s="32">
        <f t="shared" ref="H243:H246" si="243">H244</f>
        <v>26474.099999999999</v>
      </c>
      <c r="I243" s="32">
        <f t="shared" ref="I243:I246" si="244">I244</f>
        <v>0</v>
      </c>
      <c r="J243" s="32">
        <f t="shared" ref="J243:J246" si="245">J244</f>
        <v>0</v>
      </c>
      <c r="K243" s="32">
        <f t="shared" ref="K243:K246" si="246">K244</f>
        <v>0</v>
      </c>
      <c r="L243" s="32">
        <f t="shared" si="238"/>
        <v>62332.300000000003</v>
      </c>
      <c r="M243" s="32">
        <f t="shared" si="239"/>
        <v>59862.599999999999</v>
      </c>
      <c r="N243" s="32">
        <f t="shared" si="240"/>
        <v>26474.099999999999</v>
      </c>
      <c r="O243" s="32">
        <f t="shared" ref="O243:O246" si="247">O244</f>
        <v>11925.6</v>
      </c>
      <c r="P243" s="32">
        <f t="shared" ref="P243:P246" si="248">P244</f>
        <v>0</v>
      </c>
      <c r="Q243" s="32">
        <f t="shared" ref="Q243:Q246" si="249">Q244</f>
        <v>3389</v>
      </c>
      <c r="R243" s="32">
        <f t="shared" si="214"/>
        <v>74257.900000000009</v>
      </c>
      <c r="S243" s="32">
        <f t="shared" si="215"/>
        <v>59862.599999999999</v>
      </c>
      <c r="T243" s="32">
        <f t="shared" si="216"/>
        <v>29863.099999999999</v>
      </c>
      <c r="U243" s="32">
        <f t="shared" ref="U243:U246" si="250">U244</f>
        <v>0</v>
      </c>
      <c r="V243" s="32">
        <f t="shared" si="217"/>
        <v>74257.900000000009</v>
      </c>
      <c r="W243" s="32">
        <f t="shared" si="218"/>
        <v>59862.599999999999</v>
      </c>
      <c r="X243" s="32">
        <f t="shared" si="219"/>
        <v>29863.099999999999</v>
      </c>
      <c r="Y243" s="32">
        <f t="shared" ref="Y243:Y246" si="251">Y244</f>
        <v>0</v>
      </c>
      <c r="Z243" s="32">
        <f t="shared" ref="Z243:Z246" si="252">Z244</f>
        <v>0</v>
      </c>
      <c r="AA243" s="32">
        <f t="shared" ref="AA243:AA246" si="253">AA244</f>
        <v>0</v>
      </c>
      <c r="AB243" s="32">
        <f t="shared" si="220"/>
        <v>74257.900000000009</v>
      </c>
      <c r="AC243" s="32">
        <f t="shared" si="221"/>
        <v>59862.599999999999</v>
      </c>
      <c r="AD243" s="32">
        <f t="shared" si="222"/>
        <v>29863.099999999999</v>
      </c>
      <c r="AE243" s="32">
        <f t="shared" ref="AE243:AE246" si="254">AE244</f>
        <v>0</v>
      </c>
      <c r="AF243" s="33"/>
      <c r="AG243" s="34"/>
      <c r="AH243" s="1" t="str">
        <f t="shared" si="223"/>
        <v/>
      </c>
    </row>
    <row r="244" ht="47.25">
      <c r="A244" s="14" t="s">
        <v>204</v>
      </c>
      <c r="B244" s="15" t="s">
        <v>55</v>
      </c>
      <c r="C244" s="14"/>
      <c r="D244" s="14"/>
      <c r="E244" s="31" t="s">
        <v>56</v>
      </c>
      <c r="F244" s="32">
        <f t="shared" si="241"/>
        <v>62332.300000000003</v>
      </c>
      <c r="G244" s="32">
        <f t="shared" si="242"/>
        <v>59862.599999999999</v>
      </c>
      <c r="H244" s="32">
        <f t="shared" si="243"/>
        <v>26474.099999999999</v>
      </c>
      <c r="I244" s="32">
        <f t="shared" si="244"/>
        <v>0</v>
      </c>
      <c r="J244" s="32">
        <f t="shared" si="245"/>
        <v>0</v>
      </c>
      <c r="K244" s="32">
        <f t="shared" si="246"/>
        <v>0</v>
      </c>
      <c r="L244" s="32">
        <f t="shared" si="238"/>
        <v>62332.300000000003</v>
      </c>
      <c r="M244" s="32">
        <f t="shared" si="239"/>
        <v>59862.599999999999</v>
      </c>
      <c r="N244" s="32">
        <f t="shared" si="240"/>
        <v>26474.099999999999</v>
      </c>
      <c r="O244" s="32">
        <f t="shared" si="247"/>
        <v>11925.6</v>
      </c>
      <c r="P244" s="32">
        <f t="shared" si="248"/>
        <v>0</v>
      </c>
      <c r="Q244" s="32">
        <f t="shared" si="249"/>
        <v>3389</v>
      </c>
      <c r="R244" s="32">
        <f t="shared" si="214"/>
        <v>74257.900000000009</v>
      </c>
      <c r="S244" s="32">
        <f t="shared" si="215"/>
        <v>59862.599999999999</v>
      </c>
      <c r="T244" s="32">
        <f t="shared" si="216"/>
        <v>29863.099999999999</v>
      </c>
      <c r="U244" s="32">
        <f t="shared" si="250"/>
        <v>0</v>
      </c>
      <c r="V244" s="32">
        <f t="shared" si="217"/>
        <v>74257.900000000009</v>
      </c>
      <c r="W244" s="32">
        <f t="shared" si="218"/>
        <v>59862.599999999999</v>
      </c>
      <c r="X244" s="32">
        <f t="shared" si="219"/>
        <v>29863.099999999999</v>
      </c>
      <c r="Y244" s="32">
        <f t="shared" si="251"/>
        <v>0</v>
      </c>
      <c r="Z244" s="32">
        <f t="shared" si="252"/>
        <v>0</v>
      </c>
      <c r="AA244" s="32">
        <f t="shared" si="253"/>
        <v>0</v>
      </c>
      <c r="AB244" s="32">
        <f t="shared" si="220"/>
        <v>74257.900000000009</v>
      </c>
      <c r="AC244" s="32">
        <f t="shared" si="221"/>
        <v>59862.599999999999</v>
      </c>
      <c r="AD244" s="32">
        <f t="shared" si="222"/>
        <v>29863.099999999999</v>
      </c>
      <c r="AE244" s="32">
        <f t="shared" si="254"/>
        <v>0</v>
      </c>
      <c r="AF244" s="33"/>
      <c r="AG244" s="34"/>
      <c r="AH244" s="1" t="str">
        <f t="shared" si="223"/>
        <v/>
      </c>
    </row>
    <row r="245">
      <c r="A245" s="14" t="s">
        <v>204</v>
      </c>
      <c r="B245" s="15">
        <v>600</v>
      </c>
      <c r="C245" s="14" t="s">
        <v>69</v>
      </c>
      <c r="D245" s="14" t="s">
        <v>31</v>
      </c>
      <c r="E245" s="31" t="s">
        <v>70</v>
      </c>
      <c r="F245" s="32">
        <v>62332.300000000003</v>
      </c>
      <c r="G245" s="32">
        <v>59862.599999999999</v>
      </c>
      <c r="H245" s="32">
        <v>26474.099999999999</v>
      </c>
      <c r="I245" s="32"/>
      <c r="J245" s="32"/>
      <c r="K245" s="32"/>
      <c r="L245" s="32">
        <f t="shared" si="238"/>
        <v>62332.300000000003</v>
      </c>
      <c r="M245" s="32">
        <f t="shared" si="239"/>
        <v>59862.599999999999</v>
      </c>
      <c r="N245" s="32">
        <f t="shared" si="240"/>
        <v>26474.099999999999</v>
      </c>
      <c r="O245" s="32">
        <f>15314.6-3389</f>
        <v>11925.6</v>
      </c>
      <c r="P245" s="32"/>
      <c r="Q245" s="32">
        <v>3389</v>
      </c>
      <c r="R245" s="32">
        <f t="shared" si="214"/>
        <v>74257.900000000009</v>
      </c>
      <c r="S245" s="32">
        <f t="shared" si="215"/>
        <v>59862.599999999999</v>
      </c>
      <c r="T245" s="32">
        <f t="shared" si="216"/>
        <v>29863.099999999999</v>
      </c>
      <c r="U245" s="32"/>
      <c r="V245" s="32">
        <f t="shared" si="217"/>
        <v>74257.900000000009</v>
      </c>
      <c r="W245" s="32">
        <f t="shared" si="218"/>
        <v>59862.599999999999</v>
      </c>
      <c r="X245" s="32">
        <f t="shared" si="219"/>
        <v>29863.099999999999</v>
      </c>
      <c r="Y245" s="32"/>
      <c r="Z245" s="32"/>
      <c r="AA245" s="32"/>
      <c r="AB245" s="32">
        <f t="shared" si="220"/>
        <v>74257.900000000009</v>
      </c>
      <c r="AC245" s="32">
        <f t="shared" si="221"/>
        <v>59862.599999999999</v>
      </c>
      <c r="AD245" s="32">
        <f t="shared" si="222"/>
        <v>29863.099999999999</v>
      </c>
      <c r="AE245" s="32"/>
      <c r="AF245" s="33"/>
      <c r="AG245" s="34"/>
      <c r="AH245" s="1" t="str">
        <f t="shared" si="223"/>
        <v>0801</v>
      </c>
    </row>
    <row r="246" ht="31.5">
      <c r="A246" s="14" t="s">
        <v>206</v>
      </c>
      <c r="B246" s="15"/>
      <c r="C246" s="14"/>
      <c r="D246" s="14"/>
      <c r="E246" s="31" t="s">
        <v>207</v>
      </c>
      <c r="F246" s="32">
        <f t="shared" si="241"/>
        <v>9786.3999999999996</v>
      </c>
      <c r="G246" s="32">
        <f t="shared" si="242"/>
        <v>9786.3999999999996</v>
      </c>
      <c r="H246" s="32">
        <f t="shared" si="243"/>
        <v>9786.3999999999996</v>
      </c>
      <c r="I246" s="32">
        <f t="shared" si="244"/>
        <v>0</v>
      </c>
      <c r="J246" s="32">
        <f t="shared" si="245"/>
        <v>0</v>
      </c>
      <c r="K246" s="32">
        <f t="shared" si="246"/>
        <v>0</v>
      </c>
      <c r="L246" s="32">
        <f t="shared" si="238"/>
        <v>9786.3999999999996</v>
      </c>
      <c r="M246" s="32">
        <f t="shared" si="239"/>
        <v>9786.3999999999996</v>
      </c>
      <c r="N246" s="32">
        <f t="shared" si="240"/>
        <v>9786.3999999999996</v>
      </c>
      <c r="O246" s="32">
        <f t="shared" si="247"/>
        <v>2004</v>
      </c>
      <c r="P246" s="32">
        <f t="shared" si="248"/>
        <v>0</v>
      </c>
      <c r="Q246" s="32">
        <f t="shared" si="249"/>
        <v>0</v>
      </c>
      <c r="R246" s="32">
        <f t="shared" si="214"/>
        <v>11790.4</v>
      </c>
      <c r="S246" s="32">
        <f t="shared" si="215"/>
        <v>9786.3999999999996</v>
      </c>
      <c r="T246" s="32">
        <f t="shared" si="216"/>
        <v>9786.3999999999996</v>
      </c>
      <c r="U246" s="32">
        <f t="shared" si="250"/>
        <v>0</v>
      </c>
      <c r="V246" s="32">
        <f t="shared" si="217"/>
        <v>11790.4</v>
      </c>
      <c r="W246" s="32">
        <f t="shared" si="218"/>
        <v>9786.3999999999996</v>
      </c>
      <c r="X246" s="32">
        <f t="shared" si="219"/>
        <v>9786.3999999999996</v>
      </c>
      <c r="Y246" s="32">
        <f t="shared" si="251"/>
        <v>0</v>
      </c>
      <c r="Z246" s="32">
        <f t="shared" si="252"/>
        <v>0</v>
      </c>
      <c r="AA246" s="32">
        <f t="shared" si="253"/>
        <v>0</v>
      </c>
      <c r="AB246" s="32">
        <f t="shared" si="220"/>
        <v>11790.4</v>
      </c>
      <c r="AC246" s="32">
        <f t="shared" si="221"/>
        <v>9786.3999999999996</v>
      </c>
      <c r="AD246" s="32">
        <f t="shared" si="222"/>
        <v>9786.3999999999996</v>
      </c>
      <c r="AE246" s="32">
        <f t="shared" si="254"/>
        <v>0</v>
      </c>
      <c r="AF246" s="33"/>
      <c r="AG246" s="34"/>
      <c r="AH246" s="1" t="str">
        <f t="shared" si="223"/>
        <v/>
      </c>
    </row>
    <row r="247" ht="47.25">
      <c r="A247" s="14" t="s">
        <v>206</v>
      </c>
      <c r="B247" s="15" t="s">
        <v>55</v>
      </c>
      <c r="C247" s="14"/>
      <c r="D247" s="14"/>
      <c r="E247" s="31" t="s">
        <v>56</v>
      </c>
      <c r="F247" s="32">
        <f>F248+F250+F249</f>
        <v>9786.3999999999996</v>
      </c>
      <c r="G247" s="32">
        <f>G248+G250+G249</f>
        <v>9786.3999999999996</v>
      </c>
      <c r="H247" s="32">
        <f>H248+H250+H249</f>
        <v>9786.3999999999996</v>
      </c>
      <c r="I247" s="32">
        <f>I248+I250+I249</f>
        <v>0</v>
      </c>
      <c r="J247" s="32">
        <f>J248+J250+J249</f>
        <v>0</v>
      </c>
      <c r="K247" s="32">
        <f>K248+K250+K249</f>
        <v>0</v>
      </c>
      <c r="L247" s="32">
        <f t="shared" si="238"/>
        <v>9786.3999999999996</v>
      </c>
      <c r="M247" s="32">
        <f t="shared" si="239"/>
        <v>9786.3999999999996</v>
      </c>
      <c r="N247" s="32">
        <f t="shared" si="240"/>
        <v>9786.3999999999996</v>
      </c>
      <c r="O247" s="32">
        <f>O248+O250+O249</f>
        <v>2004</v>
      </c>
      <c r="P247" s="32">
        <f>P248+P250+P249</f>
        <v>0</v>
      </c>
      <c r="Q247" s="32">
        <f>Q248+Q250+Q249</f>
        <v>0</v>
      </c>
      <c r="R247" s="32">
        <f t="shared" si="214"/>
        <v>11790.4</v>
      </c>
      <c r="S247" s="32">
        <f t="shared" si="215"/>
        <v>9786.3999999999996</v>
      </c>
      <c r="T247" s="32">
        <f t="shared" si="216"/>
        <v>9786.3999999999996</v>
      </c>
      <c r="U247" s="32">
        <f>U248+U250+U249</f>
        <v>0</v>
      </c>
      <c r="V247" s="32">
        <f t="shared" si="217"/>
        <v>11790.4</v>
      </c>
      <c r="W247" s="32">
        <f t="shared" si="218"/>
        <v>9786.3999999999996</v>
      </c>
      <c r="X247" s="32">
        <f t="shared" si="219"/>
        <v>9786.3999999999996</v>
      </c>
      <c r="Y247" s="32">
        <f>Y248+Y250+Y249</f>
        <v>0</v>
      </c>
      <c r="Z247" s="32">
        <f>Z248+Z250+Z249</f>
        <v>0</v>
      </c>
      <c r="AA247" s="32">
        <f>AA248+AA250+AA249</f>
        <v>0</v>
      </c>
      <c r="AB247" s="32">
        <f t="shared" si="220"/>
        <v>11790.4</v>
      </c>
      <c r="AC247" s="32">
        <f t="shared" si="221"/>
        <v>9786.3999999999996</v>
      </c>
      <c r="AD247" s="32">
        <f t="shared" si="222"/>
        <v>9786.3999999999996</v>
      </c>
      <c r="AE247" s="32">
        <f>AE248+AE250+AE249</f>
        <v>0</v>
      </c>
      <c r="AF247" s="33"/>
      <c r="AG247" s="34"/>
      <c r="AH247" s="1" t="str">
        <f t="shared" si="223"/>
        <v/>
      </c>
    </row>
    <row r="248">
      <c r="A248" s="14" t="s">
        <v>206</v>
      </c>
      <c r="B248" s="15">
        <v>600</v>
      </c>
      <c r="C248" s="14" t="s">
        <v>65</v>
      </c>
      <c r="D248" s="14" t="s">
        <v>51</v>
      </c>
      <c r="E248" s="31" t="s">
        <v>208</v>
      </c>
      <c r="F248" s="32">
        <v>2149.5</v>
      </c>
      <c r="G248" s="32">
        <v>2149.5</v>
      </c>
      <c r="H248" s="32">
        <v>2149.5</v>
      </c>
      <c r="I248" s="32"/>
      <c r="J248" s="32"/>
      <c r="K248" s="32"/>
      <c r="L248" s="32">
        <f t="shared" si="238"/>
        <v>2149.5</v>
      </c>
      <c r="M248" s="32">
        <f t="shared" si="239"/>
        <v>2149.5</v>
      </c>
      <c r="N248" s="32">
        <f t="shared" si="240"/>
        <v>2149.5</v>
      </c>
      <c r="O248" s="32">
        <f>608.5-113.2</f>
        <v>495.30000000000001</v>
      </c>
      <c r="P248" s="32"/>
      <c r="Q248" s="32"/>
      <c r="R248" s="32">
        <f t="shared" si="214"/>
        <v>2644.8000000000002</v>
      </c>
      <c r="S248" s="32">
        <f t="shared" si="215"/>
        <v>2149.5</v>
      </c>
      <c r="T248" s="32">
        <f t="shared" si="216"/>
        <v>2149.5</v>
      </c>
      <c r="U248" s="32"/>
      <c r="V248" s="32">
        <f t="shared" si="217"/>
        <v>2644.8000000000002</v>
      </c>
      <c r="W248" s="32">
        <f t="shared" si="218"/>
        <v>2149.5</v>
      </c>
      <c r="X248" s="32">
        <f t="shared" si="219"/>
        <v>2149.5</v>
      </c>
      <c r="Y248" s="32"/>
      <c r="Z248" s="32"/>
      <c r="AA248" s="32"/>
      <c r="AB248" s="32">
        <f t="shared" si="220"/>
        <v>2644.8000000000002</v>
      </c>
      <c r="AC248" s="32">
        <f t="shared" si="221"/>
        <v>2149.5</v>
      </c>
      <c r="AD248" s="32">
        <f t="shared" si="222"/>
        <v>2149.5</v>
      </c>
      <c r="AE248" s="32"/>
      <c r="AF248" s="33"/>
      <c r="AG248" s="34"/>
      <c r="AH248" s="1" t="str">
        <f t="shared" si="223"/>
        <v>0703</v>
      </c>
    </row>
    <row r="249">
      <c r="A249" s="14" t="s">
        <v>206</v>
      </c>
      <c r="B249" s="15">
        <v>600</v>
      </c>
      <c r="C249" s="14" t="s">
        <v>65</v>
      </c>
      <c r="D249" s="14" t="s">
        <v>65</v>
      </c>
      <c r="E249" s="31" t="s">
        <v>66</v>
      </c>
      <c r="F249" s="32">
        <v>702.5</v>
      </c>
      <c r="G249" s="32">
        <v>702.5</v>
      </c>
      <c r="H249" s="32">
        <v>702.5</v>
      </c>
      <c r="I249" s="32"/>
      <c r="J249" s="32"/>
      <c r="K249" s="32"/>
      <c r="L249" s="32">
        <f t="shared" si="238"/>
        <v>702.5</v>
      </c>
      <c r="M249" s="32">
        <f t="shared" si="239"/>
        <v>702.5</v>
      </c>
      <c r="N249" s="32">
        <f t="shared" si="240"/>
        <v>702.5</v>
      </c>
      <c r="O249" s="32">
        <v>94.700000000000003</v>
      </c>
      <c r="P249" s="32"/>
      <c r="Q249" s="32"/>
      <c r="R249" s="32">
        <f t="shared" si="214"/>
        <v>797.20000000000005</v>
      </c>
      <c r="S249" s="32">
        <f t="shared" si="215"/>
        <v>702.5</v>
      </c>
      <c r="T249" s="32">
        <f t="shared" si="216"/>
        <v>702.5</v>
      </c>
      <c r="U249" s="32"/>
      <c r="V249" s="32">
        <f t="shared" si="217"/>
        <v>797.20000000000005</v>
      </c>
      <c r="W249" s="32">
        <f t="shared" si="218"/>
        <v>702.5</v>
      </c>
      <c r="X249" s="32">
        <f t="shared" si="219"/>
        <v>702.5</v>
      </c>
      <c r="Y249" s="32"/>
      <c r="Z249" s="32"/>
      <c r="AA249" s="32"/>
      <c r="AB249" s="32">
        <f t="shared" si="220"/>
        <v>797.20000000000005</v>
      </c>
      <c r="AC249" s="32">
        <f t="shared" si="221"/>
        <v>702.5</v>
      </c>
      <c r="AD249" s="32">
        <f t="shared" si="222"/>
        <v>702.5</v>
      </c>
      <c r="AE249" s="32"/>
      <c r="AF249" s="33"/>
      <c r="AG249" s="34"/>
      <c r="AH249" s="1" t="str">
        <f t="shared" si="223"/>
        <v>0707</v>
      </c>
    </row>
    <row r="250">
      <c r="A250" s="14" t="s">
        <v>206</v>
      </c>
      <c r="B250" s="15">
        <v>600</v>
      </c>
      <c r="C250" s="14" t="s">
        <v>69</v>
      </c>
      <c r="D250" s="14" t="s">
        <v>31</v>
      </c>
      <c r="E250" s="31" t="s">
        <v>70</v>
      </c>
      <c r="F250" s="32">
        <v>6934.3999999999996</v>
      </c>
      <c r="G250" s="32">
        <v>6934.3999999999996</v>
      </c>
      <c r="H250" s="32">
        <v>6934.3999999999996</v>
      </c>
      <c r="I250" s="32"/>
      <c r="J250" s="32"/>
      <c r="K250" s="32"/>
      <c r="L250" s="32">
        <f t="shared" si="238"/>
        <v>6934.3999999999996</v>
      </c>
      <c r="M250" s="32">
        <f t="shared" si="239"/>
        <v>6934.3999999999996</v>
      </c>
      <c r="N250" s="32">
        <f t="shared" si="240"/>
        <v>6934.3999999999996</v>
      </c>
      <c r="O250" s="32">
        <v>1414</v>
      </c>
      <c r="P250" s="32"/>
      <c r="Q250" s="32"/>
      <c r="R250" s="32">
        <f t="shared" si="214"/>
        <v>8348.3999999999996</v>
      </c>
      <c r="S250" s="32">
        <f t="shared" si="215"/>
        <v>6934.3999999999996</v>
      </c>
      <c r="T250" s="32">
        <f t="shared" si="216"/>
        <v>6934.3999999999996</v>
      </c>
      <c r="U250" s="32"/>
      <c r="V250" s="32">
        <f t="shared" si="217"/>
        <v>8348.3999999999996</v>
      </c>
      <c r="W250" s="32">
        <f t="shared" si="218"/>
        <v>6934.3999999999996</v>
      </c>
      <c r="X250" s="32">
        <f t="shared" si="219"/>
        <v>6934.3999999999996</v>
      </c>
      <c r="Y250" s="32"/>
      <c r="Z250" s="32"/>
      <c r="AA250" s="32"/>
      <c r="AB250" s="32">
        <f t="shared" si="220"/>
        <v>8348.3999999999996</v>
      </c>
      <c r="AC250" s="32">
        <f t="shared" si="221"/>
        <v>6934.3999999999996</v>
      </c>
      <c r="AD250" s="32">
        <f t="shared" si="222"/>
        <v>6934.3999999999996</v>
      </c>
      <c r="AE250" s="32"/>
      <c r="AF250" s="33"/>
      <c r="AG250" s="34"/>
      <c r="AH250" s="1" t="str">
        <f t="shared" si="223"/>
        <v>0801</v>
      </c>
    </row>
    <row r="251" ht="47.25">
      <c r="A251" s="14" t="s">
        <v>209</v>
      </c>
      <c r="B251" s="15"/>
      <c r="C251" s="14"/>
      <c r="D251" s="14"/>
      <c r="E251" s="31" t="s">
        <v>210</v>
      </c>
      <c r="F251" s="32">
        <f>F255+F252</f>
        <v>439689.19999999995</v>
      </c>
      <c r="G251" s="32">
        <f>G255+G252</f>
        <v>776220.69999999995</v>
      </c>
      <c r="H251" s="32">
        <f>H255+H252</f>
        <v>214273</v>
      </c>
      <c r="I251" s="32">
        <f>I255+I252</f>
        <v>0</v>
      </c>
      <c r="J251" s="32">
        <f>J255+J252</f>
        <v>0</v>
      </c>
      <c r="K251" s="32">
        <f>K255+K252</f>
        <v>0</v>
      </c>
      <c r="L251" s="32">
        <f t="shared" si="238"/>
        <v>439689.19999999995</v>
      </c>
      <c r="M251" s="32">
        <f t="shared" si="239"/>
        <v>776220.69999999995</v>
      </c>
      <c r="N251" s="32">
        <f t="shared" si="240"/>
        <v>214273</v>
      </c>
      <c r="O251" s="32">
        <f>O255+O252</f>
        <v>-146743.39999999999</v>
      </c>
      <c r="P251" s="32">
        <f>P255+P252</f>
        <v>-51000</v>
      </c>
      <c r="Q251" s="32">
        <f>Q255+Q252</f>
        <v>182428.79999999999</v>
      </c>
      <c r="R251" s="32">
        <f t="shared" si="214"/>
        <v>292945.79999999993</v>
      </c>
      <c r="S251" s="32">
        <f t="shared" si="215"/>
        <v>725220.69999999995</v>
      </c>
      <c r="T251" s="32">
        <f t="shared" si="216"/>
        <v>396701.79999999999</v>
      </c>
      <c r="U251" s="32">
        <f>U255+U252</f>
        <v>0</v>
      </c>
      <c r="V251" s="32">
        <f t="shared" si="217"/>
        <v>292945.79999999993</v>
      </c>
      <c r="W251" s="32">
        <f t="shared" si="218"/>
        <v>725220.69999999995</v>
      </c>
      <c r="X251" s="32">
        <f t="shared" si="219"/>
        <v>396701.79999999999</v>
      </c>
      <c r="Y251" s="32">
        <f>Y255+Y252</f>
        <v>-1194.5349999999999</v>
      </c>
      <c r="Z251" s="32">
        <f>Z255+Z252</f>
        <v>0</v>
      </c>
      <c r="AA251" s="32">
        <f>AA255+AA252</f>
        <v>0</v>
      </c>
      <c r="AB251" s="32">
        <f t="shared" si="220"/>
        <v>291751.26499999996</v>
      </c>
      <c r="AC251" s="32">
        <f t="shared" si="221"/>
        <v>725220.69999999995</v>
      </c>
      <c r="AD251" s="32">
        <f t="shared" si="222"/>
        <v>396701.79999999999</v>
      </c>
      <c r="AE251" s="32">
        <f>AE255+AE252</f>
        <v>0</v>
      </c>
      <c r="AF251" s="33"/>
      <c r="AG251" s="34"/>
      <c r="AH251" s="1" t="str">
        <f t="shared" si="223"/>
        <v/>
      </c>
    </row>
    <row r="252" ht="31.5">
      <c r="A252" s="14" t="s">
        <v>209</v>
      </c>
      <c r="B252" s="15" t="s">
        <v>48</v>
      </c>
      <c r="C252" s="14"/>
      <c r="D252" s="14"/>
      <c r="E252" s="31" t="s">
        <v>49</v>
      </c>
      <c r="F252" s="32">
        <f>F254+F253</f>
        <v>0</v>
      </c>
      <c r="G252" s="32">
        <f>G254+G253</f>
        <v>470527.10000000003</v>
      </c>
      <c r="H252" s="32">
        <f>H254+H253</f>
        <v>0</v>
      </c>
      <c r="I252" s="32">
        <f>I254+I253</f>
        <v>0</v>
      </c>
      <c r="J252" s="32">
        <f>J254+J253</f>
        <v>0</v>
      </c>
      <c r="K252" s="32">
        <f>K254+K253</f>
        <v>0</v>
      </c>
      <c r="L252" s="32">
        <f t="shared" si="238"/>
        <v>0</v>
      </c>
      <c r="M252" s="32">
        <f t="shared" si="239"/>
        <v>470527.10000000003</v>
      </c>
      <c r="N252" s="32">
        <f t="shared" si="240"/>
        <v>0</v>
      </c>
      <c r="O252" s="32">
        <f>O254+O253</f>
        <v>0</v>
      </c>
      <c r="P252" s="32">
        <f>P254+P253</f>
        <v>-171988</v>
      </c>
      <c r="Q252" s="32">
        <f>Q254+Q253</f>
        <v>171988</v>
      </c>
      <c r="R252" s="32">
        <f t="shared" si="214"/>
        <v>0</v>
      </c>
      <c r="S252" s="32">
        <f t="shared" si="215"/>
        <v>298539.10000000003</v>
      </c>
      <c r="T252" s="32">
        <f t="shared" si="216"/>
        <v>171988</v>
      </c>
      <c r="U252" s="32">
        <f>U254+U253</f>
        <v>0</v>
      </c>
      <c r="V252" s="32">
        <f t="shared" si="217"/>
        <v>0</v>
      </c>
      <c r="W252" s="32">
        <f t="shared" si="218"/>
        <v>298539.10000000003</v>
      </c>
      <c r="X252" s="32">
        <f t="shared" si="219"/>
        <v>171988</v>
      </c>
      <c r="Y252" s="32">
        <f>Y254+Y253</f>
        <v>0</v>
      </c>
      <c r="Z252" s="32">
        <f>Z254+Z253</f>
        <v>0</v>
      </c>
      <c r="AA252" s="32">
        <f>AA254+AA253</f>
        <v>0</v>
      </c>
      <c r="AB252" s="32">
        <f t="shared" si="220"/>
        <v>0</v>
      </c>
      <c r="AC252" s="32">
        <f t="shared" si="221"/>
        <v>298539.10000000003</v>
      </c>
      <c r="AD252" s="32">
        <f t="shared" si="222"/>
        <v>171988</v>
      </c>
      <c r="AE252" s="32">
        <f>AE254+AE253</f>
        <v>0</v>
      </c>
      <c r="AF252" s="33"/>
      <c r="AG252" s="34"/>
      <c r="AH252" s="1" t="str">
        <f t="shared" si="223"/>
        <v/>
      </c>
    </row>
    <row r="253">
      <c r="A253" s="14" t="s">
        <v>209</v>
      </c>
      <c r="B253" s="15" t="s">
        <v>48</v>
      </c>
      <c r="C253" s="14" t="s">
        <v>65</v>
      </c>
      <c r="D253" s="14" t="s">
        <v>51</v>
      </c>
      <c r="E253" s="31" t="s">
        <v>208</v>
      </c>
      <c r="F253" s="32"/>
      <c r="G253" s="32">
        <v>309447.90000000002</v>
      </c>
      <c r="H253" s="32"/>
      <c r="I253" s="32"/>
      <c r="J253" s="32"/>
      <c r="K253" s="32"/>
      <c r="L253" s="32">
        <f t="shared" si="238"/>
        <v>0</v>
      </c>
      <c r="M253" s="32">
        <f t="shared" si="239"/>
        <v>309447.90000000002</v>
      </c>
      <c r="N253" s="32">
        <f t="shared" si="240"/>
        <v>0</v>
      </c>
      <c r="O253" s="32"/>
      <c r="P253" s="32">
        <f>-171988</f>
        <v>-171988</v>
      </c>
      <c r="Q253" s="32">
        <v>171988</v>
      </c>
      <c r="R253" s="32">
        <f t="shared" si="214"/>
        <v>0</v>
      </c>
      <c r="S253" s="32">
        <f t="shared" si="215"/>
        <v>137459.90000000002</v>
      </c>
      <c r="T253" s="32">
        <f t="shared" si="216"/>
        <v>171988</v>
      </c>
      <c r="U253" s="32"/>
      <c r="V253" s="32">
        <f t="shared" si="217"/>
        <v>0</v>
      </c>
      <c r="W253" s="32">
        <f t="shared" si="218"/>
        <v>137459.90000000002</v>
      </c>
      <c r="X253" s="32">
        <f t="shared" si="219"/>
        <v>171988</v>
      </c>
      <c r="Y253" s="32"/>
      <c r="Z253" s="32"/>
      <c r="AA253" s="32"/>
      <c r="AB253" s="32">
        <f t="shared" si="220"/>
        <v>0</v>
      </c>
      <c r="AC253" s="32">
        <f t="shared" si="221"/>
        <v>137459.90000000002</v>
      </c>
      <c r="AD253" s="32">
        <f t="shared" si="222"/>
        <v>171988</v>
      </c>
      <c r="AE253" s="32"/>
      <c r="AF253" s="33"/>
      <c r="AG253" s="34"/>
      <c r="AH253" s="1" t="str">
        <f t="shared" si="223"/>
        <v>0703</v>
      </c>
    </row>
    <row r="254">
      <c r="A254" s="14" t="s">
        <v>209</v>
      </c>
      <c r="B254" s="15" t="s">
        <v>48</v>
      </c>
      <c r="C254" s="14" t="s">
        <v>69</v>
      </c>
      <c r="D254" s="14" t="s">
        <v>31</v>
      </c>
      <c r="E254" s="31" t="s">
        <v>70</v>
      </c>
      <c r="F254" s="32"/>
      <c r="G254" s="32">
        <v>161079.20000000001</v>
      </c>
      <c r="H254" s="32"/>
      <c r="I254" s="32"/>
      <c r="J254" s="32"/>
      <c r="K254" s="32"/>
      <c r="L254" s="32">
        <f t="shared" si="238"/>
        <v>0</v>
      </c>
      <c r="M254" s="32">
        <f t="shared" si="239"/>
        <v>161079.20000000001</v>
      </c>
      <c r="N254" s="32">
        <f t="shared" si="240"/>
        <v>0</v>
      </c>
      <c r="O254" s="32"/>
      <c r="P254" s="32"/>
      <c r="Q254" s="32"/>
      <c r="R254" s="32">
        <f t="shared" si="214"/>
        <v>0</v>
      </c>
      <c r="S254" s="32">
        <f t="shared" si="215"/>
        <v>161079.20000000001</v>
      </c>
      <c r="T254" s="32">
        <f t="shared" si="216"/>
        <v>0</v>
      </c>
      <c r="U254" s="32"/>
      <c r="V254" s="32">
        <f t="shared" si="217"/>
        <v>0</v>
      </c>
      <c r="W254" s="32">
        <f t="shared" si="218"/>
        <v>161079.20000000001</v>
      </c>
      <c r="X254" s="32">
        <f t="shared" si="219"/>
        <v>0</v>
      </c>
      <c r="Y254" s="32"/>
      <c r="Z254" s="32"/>
      <c r="AA254" s="32"/>
      <c r="AB254" s="32">
        <f t="shared" si="220"/>
        <v>0</v>
      </c>
      <c r="AC254" s="32">
        <f t="shared" si="221"/>
        <v>161079.20000000001</v>
      </c>
      <c r="AD254" s="32">
        <f t="shared" si="222"/>
        <v>0</v>
      </c>
      <c r="AE254" s="32"/>
      <c r="AF254" s="33"/>
      <c r="AG254" s="34"/>
      <c r="AH254" s="1" t="str">
        <f t="shared" si="223"/>
        <v>0801</v>
      </c>
    </row>
    <row r="255" ht="47.25">
      <c r="A255" s="14" t="s">
        <v>209</v>
      </c>
      <c r="B255" s="15" t="s">
        <v>55</v>
      </c>
      <c r="C255" s="14"/>
      <c r="D255" s="14"/>
      <c r="E255" s="31" t="s">
        <v>56</v>
      </c>
      <c r="F255" s="32">
        <f>F256+F258+F257</f>
        <v>439689.19999999995</v>
      </c>
      <c r="G255" s="32">
        <f>G256+G258+G257</f>
        <v>305693.59999999998</v>
      </c>
      <c r="H255" s="32">
        <f>H256+H258+H257</f>
        <v>214273</v>
      </c>
      <c r="I255" s="32">
        <f>I256+I258+I257</f>
        <v>0</v>
      </c>
      <c r="J255" s="32">
        <f>J256+J258+J257</f>
        <v>0</v>
      </c>
      <c r="K255" s="32">
        <f>K256+K258+K257</f>
        <v>0</v>
      </c>
      <c r="L255" s="32">
        <f t="shared" si="238"/>
        <v>439689.19999999995</v>
      </c>
      <c r="M255" s="32">
        <f t="shared" si="239"/>
        <v>305693.59999999998</v>
      </c>
      <c r="N255" s="32">
        <f t="shared" si="240"/>
        <v>214273</v>
      </c>
      <c r="O255" s="32">
        <f>O256+O258+O257</f>
        <v>-146743.39999999999</v>
      </c>
      <c r="P255" s="32">
        <f>P256+P258+P257</f>
        <v>120988</v>
      </c>
      <c r="Q255" s="32">
        <f>Q256+Q258+Q257</f>
        <v>10440.799999999999</v>
      </c>
      <c r="R255" s="32">
        <f t="shared" si="214"/>
        <v>292945.79999999993</v>
      </c>
      <c r="S255" s="32">
        <f t="shared" si="215"/>
        <v>426681.59999999998</v>
      </c>
      <c r="T255" s="32">
        <f t="shared" si="216"/>
        <v>224713.79999999999</v>
      </c>
      <c r="U255" s="32">
        <f>U256+U258+U257</f>
        <v>0</v>
      </c>
      <c r="V255" s="32">
        <f t="shared" si="217"/>
        <v>292945.79999999993</v>
      </c>
      <c r="W255" s="32">
        <f t="shared" si="218"/>
        <v>426681.59999999998</v>
      </c>
      <c r="X255" s="32">
        <f t="shared" si="219"/>
        <v>224713.79999999999</v>
      </c>
      <c r="Y255" s="32">
        <f>Y256+Y258+Y257</f>
        <v>-1194.5349999999999</v>
      </c>
      <c r="Z255" s="32">
        <f>Z256+Z258+Z257</f>
        <v>0</v>
      </c>
      <c r="AA255" s="32">
        <f>AA256+AA258+AA257</f>
        <v>0</v>
      </c>
      <c r="AB255" s="32">
        <f t="shared" si="220"/>
        <v>291751.26499999996</v>
      </c>
      <c r="AC255" s="32">
        <f t="shared" si="221"/>
        <v>426681.59999999998</v>
      </c>
      <c r="AD255" s="32">
        <f t="shared" si="222"/>
        <v>224713.79999999999</v>
      </c>
      <c r="AE255" s="32">
        <f>AE256+AE258+AE257</f>
        <v>0</v>
      </c>
      <c r="AF255" s="33"/>
      <c r="AG255" s="34"/>
      <c r="AH255" s="1" t="str">
        <f t="shared" si="223"/>
        <v/>
      </c>
    </row>
    <row r="256">
      <c r="A256" s="14" t="s">
        <v>209</v>
      </c>
      <c r="B256" s="15" t="s">
        <v>55</v>
      </c>
      <c r="C256" s="14" t="s">
        <v>65</v>
      </c>
      <c r="D256" s="14" t="s">
        <v>51</v>
      </c>
      <c r="E256" s="31" t="s">
        <v>208</v>
      </c>
      <c r="F256" s="32">
        <v>200716.39999999999</v>
      </c>
      <c r="G256" s="32">
        <v>186241.10000000001</v>
      </c>
      <c r="H256" s="32">
        <v>110303.39999999999</v>
      </c>
      <c r="I256" s="32"/>
      <c r="J256" s="32"/>
      <c r="K256" s="32"/>
      <c r="L256" s="32">
        <f t="shared" si="238"/>
        <v>200716.39999999999</v>
      </c>
      <c r="M256" s="32">
        <f t="shared" si="239"/>
        <v>186241.10000000001</v>
      </c>
      <c r="N256" s="32">
        <f t="shared" si="240"/>
        <v>110303.39999999999</v>
      </c>
      <c r="O256" s="32">
        <f>-7050-90000</f>
        <v>-97050</v>
      </c>
      <c r="P256" s="32">
        <v>79559.199999999997</v>
      </c>
      <c r="Q256" s="32">
        <v>10440.799999999999</v>
      </c>
      <c r="R256" s="32">
        <f t="shared" si="214"/>
        <v>103666.39999999999</v>
      </c>
      <c r="S256" s="32">
        <f t="shared" si="215"/>
        <v>265800.29999999999</v>
      </c>
      <c r="T256" s="32">
        <f t="shared" si="216"/>
        <v>120744.2</v>
      </c>
      <c r="U256" s="32"/>
      <c r="V256" s="32">
        <f t="shared" si="217"/>
        <v>103666.39999999999</v>
      </c>
      <c r="W256" s="32">
        <f t="shared" si="218"/>
        <v>265800.29999999999</v>
      </c>
      <c r="X256" s="32">
        <f t="shared" si="219"/>
        <v>120744.2</v>
      </c>
      <c r="Y256" s="32">
        <v>-2350</v>
      </c>
      <c r="Z256" s="32"/>
      <c r="AA256" s="32"/>
      <c r="AB256" s="32">
        <f t="shared" si="220"/>
        <v>101316.39999999999</v>
      </c>
      <c r="AC256" s="32">
        <f t="shared" si="221"/>
        <v>265800.29999999999</v>
      </c>
      <c r="AD256" s="32">
        <f t="shared" si="222"/>
        <v>120744.2</v>
      </c>
      <c r="AE256" s="32"/>
      <c r="AF256" s="33"/>
      <c r="AG256" s="34"/>
      <c r="AH256" s="1" t="str">
        <f t="shared" si="223"/>
        <v>0703</v>
      </c>
    </row>
    <row r="257">
      <c r="A257" s="14" t="s">
        <v>209</v>
      </c>
      <c r="B257" s="15" t="s">
        <v>55</v>
      </c>
      <c r="C257" s="14" t="s">
        <v>65</v>
      </c>
      <c r="D257" s="14" t="s">
        <v>65</v>
      </c>
      <c r="E257" s="31" t="s">
        <v>66</v>
      </c>
      <c r="F257" s="32">
        <v>3950</v>
      </c>
      <c r="G257" s="32"/>
      <c r="H257" s="32"/>
      <c r="I257" s="32"/>
      <c r="J257" s="32"/>
      <c r="K257" s="32"/>
      <c r="L257" s="32">
        <f t="shared" si="238"/>
        <v>3950</v>
      </c>
      <c r="M257" s="32">
        <f t="shared" si="239"/>
        <v>0</v>
      </c>
      <c r="N257" s="32">
        <f t="shared" si="240"/>
        <v>0</v>
      </c>
      <c r="O257" s="32"/>
      <c r="P257" s="32"/>
      <c r="Q257" s="32"/>
      <c r="R257" s="32">
        <f t="shared" si="214"/>
        <v>3950</v>
      </c>
      <c r="S257" s="32">
        <f t="shared" si="215"/>
        <v>0</v>
      </c>
      <c r="T257" s="32">
        <f t="shared" si="216"/>
        <v>0</v>
      </c>
      <c r="U257" s="32"/>
      <c r="V257" s="32">
        <f t="shared" si="217"/>
        <v>3950</v>
      </c>
      <c r="W257" s="32">
        <f t="shared" si="218"/>
        <v>0</v>
      </c>
      <c r="X257" s="32">
        <f t="shared" si="219"/>
        <v>0</v>
      </c>
      <c r="Y257" s="32"/>
      <c r="Z257" s="32"/>
      <c r="AA257" s="32"/>
      <c r="AB257" s="32">
        <f t="shared" si="220"/>
        <v>3950</v>
      </c>
      <c r="AC257" s="32">
        <f t="shared" si="221"/>
        <v>0</v>
      </c>
      <c r="AD257" s="32">
        <f t="shared" si="222"/>
        <v>0</v>
      </c>
      <c r="AE257" s="32"/>
      <c r="AF257" s="33"/>
      <c r="AG257" s="34"/>
      <c r="AH257" s="1" t="str">
        <f t="shared" si="223"/>
        <v>0707</v>
      </c>
    </row>
    <row r="258">
      <c r="A258" s="14" t="s">
        <v>209</v>
      </c>
      <c r="B258" s="15" t="s">
        <v>55</v>
      </c>
      <c r="C258" s="14" t="s">
        <v>69</v>
      </c>
      <c r="D258" s="14" t="s">
        <v>31</v>
      </c>
      <c r="E258" s="31" t="s">
        <v>70</v>
      </c>
      <c r="F258" s="32">
        <v>235022.79999999999</v>
      </c>
      <c r="G258" s="32">
        <v>119452.5</v>
      </c>
      <c r="H258" s="32">
        <v>103969.60000000001</v>
      </c>
      <c r="I258" s="32"/>
      <c r="J258" s="32"/>
      <c r="K258" s="32"/>
      <c r="L258" s="32">
        <f t="shared" si="238"/>
        <v>235022.79999999999</v>
      </c>
      <c r="M258" s="32">
        <f t="shared" si="239"/>
        <v>119452.5</v>
      </c>
      <c r="N258" s="32">
        <f t="shared" si="240"/>
        <v>103969.60000000001</v>
      </c>
      <c r="O258" s="32">
        <f>-8264.6-41428.8</f>
        <v>-49693.400000000001</v>
      </c>
      <c r="P258" s="32">
        <v>41428.800000000003</v>
      </c>
      <c r="Q258" s="32"/>
      <c r="R258" s="32">
        <f t="shared" si="214"/>
        <v>185329.39999999999</v>
      </c>
      <c r="S258" s="32">
        <f t="shared" si="215"/>
        <v>160881.29999999999</v>
      </c>
      <c r="T258" s="32">
        <f t="shared" si="216"/>
        <v>103969.60000000001</v>
      </c>
      <c r="U258" s="32"/>
      <c r="V258" s="32">
        <f t="shared" si="217"/>
        <v>185329.39999999999</v>
      </c>
      <c r="W258" s="32">
        <f t="shared" si="218"/>
        <v>160881.29999999999</v>
      </c>
      <c r="X258" s="32">
        <f t="shared" si="219"/>
        <v>103969.60000000001</v>
      </c>
      <c r="Y258" s="32">
        <f>1889.7-734.235</f>
        <v>1155.4650000000001</v>
      </c>
      <c r="Z258" s="32"/>
      <c r="AA258" s="32"/>
      <c r="AB258" s="32">
        <f t="shared" si="220"/>
        <v>186484.86499999999</v>
      </c>
      <c r="AC258" s="32">
        <f t="shared" si="221"/>
        <v>160881.29999999999</v>
      </c>
      <c r="AD258" s="32">
        <f t="shared" si="222"/>
        <v>103969.60000000001</v>
      </c>
      <c r="AE258" s="32"/>
      <c r="AF258" s="33"/>
      <c r="AG258" s="34"/>
      <c r="AH258" s="1" t="str">
        <f t="shared" si="223"/>
        <v>0801</v>
      </c>
    </row>
    <row r="259" ht="31.5">
      <c r="A259" s="14" t="s">
        <v>211</v>
      </c>
      <c r="B259" s="15"/>
      <c r="C259" s="14"/>
      <c r="D259" s="14"/>
      <c r="E259" s="31" t="s">
        <v>212</v>
      </c>
      <c r="F259" s="32">
        <f>F260+F263+F271+F274+F278</f>
        <v>951059.70000000007</v>
      </c>
      <c r="G259" s="32">
        <f>G260+G263+G271+G274+G278</f>
        <v>980356.20000000007</v>
      </c>
      <c r="H259" s="32">
        <f>H260+H263+H271+H274+H278</f>
        <v>980356.20000000007</v>
      </c>
      <c r="I259" s="32">
        <f>I260+I263+I271+I274+I278</f>
        <v>0</v>
      </c>
      <c r="J259" s="32">
        <f>J260+J263+J271+J274+J278</f>
        <v>0</v>
      </c>
      <c r="K259" s="32">
        <f>K260+K263+K271+K274+K278</f>
        <v>0</v>
      </c>
      <c r="L259" s="32">
        <f t="shared" si="238"/>
        <v>951059.70000000007</v>
      </c>
      <c r="M259" s="32">
        <f t="shared" si="239"/>
        <v>980356.20000000007</v>
      </c>
      <c r="N259" s="32">
        <f t="shared" si="240"/>
        <v>980356.20000000007</v>
      </c>
      <c r="O259" s="32">
        <f>O260+O263+O271+O274+O278</f>
        <v>-49513.300000000003</v>
      </c>
      <c r="P259" s="32">
        <f>P260+P263+P271+P274+P278</f>
        <v>3309.1999999999998</v>
      </c>
      <c r="Q259" s="32">
        <f>Q260+Q263+Q271+Q274+Q278</f>
        <v>3309.1999999999998</v>
      </c>
      <c r="R259" s="32">
        <f t="shared" si="214"/>
        <v>901546.40000000002</v>
      </c>
      <c r="S259" s="32">
        <f t="shared" si="215"/>
        <v>983665.40000000002</v>
      </c>
      <c r="T259" s="32">
        <f t="shared" si="216"/>
        <v>983665.40000000002</v>
      </c>
      <c r="U259" s="32">
        <f>U260+U263+U271+U274+U278</f>
        <v>0</v>
      </c>
      <c r="V259" s="32">
        <f t="shared" si="217"/>
        <v>901546.40000000002</v>
      </c>
      <c r="W259" s="32">
        <f t="shared" si="218"/>
        <v>983665.40000000002</v>
      </c>
      <c r="X259" s="32">
        <f t="shared" si="219"/>
        <v>983665.40000000002</v>
      </c>
      <c r="Y259" s="32">
        <f>Y260+Y263+Y271+Y274+Y278</f>
        <v>-2901</v>
      </c>
      <c r="Z259" s="32">
        <f>Z260+Z263+Z271+Z274+Z278</f>
        <v>0</v>
      </c>
      <c r="AA259" s="32">
        <f>AA260+AA263+AA271+AA274+AA278</f>
        <v>0</v>
      </c>
      <c r="AB259" s="32">
        <f t="shared" si="220"/>
        <v>898645.40000000002</v>
      </c>
      <c r="AC259" s="32">
        <f t="shared" si="221"/>
        <v>983665.40000000002</v>
      </c>
      <c r="AD259" s="32">
        <f t="shared" si="222"/>
        <v>983665.40000000002</v>
      </c>
      <c r="AE259" s="32">
        <f>AE260+AE263+AE271+AE274+AE278</f>
        <v>0</v>
      </c>
      <c r="AF259" s="33"/>
      <c r="AG259" s="34"/>
      <c r="AH259" s="1" t="str">
        <f t="shared" si="223"/>
        <v/>
      </c>
    </row>
    <row r="260" ht="47.25">
      <c r="A260" s="14" t="s">
        <v>213</v>
      </c>
      <c r="B260" s="15"/>
      <c r="C260" s="14"/>
      <c r="D260" s="14"/>
      <c r="E260" s="31" t="s">
        <v>150</v>
      </c>
      <c r="F260" s="32">
        <f t="shared" ref="F260:F261" si="255">F261</f>
        <v>912292.59999999998</v>
      </c>
      <c r="G260" s="32">
        <f t="shared" ref="G260:G261" si="256">G261</f>
        <v>947391.40000000002</v>
      </c>
      <c r="H260" s="32">
        <f t="shared" ref="H260:H261" si="257">H261</f>
        <v>947391.40000000002</v>
      </c>
      <c r="I260" s="32">
        <f t="shared" ref="I260:I261" si="258">I261</f>
        <v>0</v>
      </c>
      <c r="J260" s="32">
        <f t="shared" ref="J260:J261" si="259">J261</f>
        <v>0</v>
      </c>
      <c r="K260" s="32">
        <f t="shared" ref="K260:K261" si="260">K261</f>
        <v>0</v>
      </c>
      <c r="L260" s="32">
        <f t="shared" si="238"/>
        <v>912292.59999999998</v>
      </c>
      <c r="M260" s="32">
        <f t="shared" si="239"/>
        <v>947391.40000000002</v>
      </c>
      <c r="N260" s="32">
        <f t="shared" si="240"/>
        <v>947391.40000000002</v>
      </c>
      <c r="O260" s="32">
        <f t="shared" ref="O260:O261" si="261">O261</f>
        <v>-52822.5</v>
      </c>
      <c r="P260" s="32">
        <f t="shared" ref="P260:P261" si="262">P261</f>
        <v>0</v>
      </c>
      <c r="Q260" s="32">
        <f t="shared" ref="Q260:Q261" si="263">Q261</f>
        <v>0</v>
      </c>
      <c r="R260" s="32">
        <f t="shared" si="214"/>
        <v>859470.09999999998</v>
      </c>
      <c r="S260" s="32">
        <f t="shared" si="215"/>
        <v>947391.40000000002</v>
      </c>
      <c r="T260" s="32">
        <f t="shared" si="216"/>
        <v>947391.40000000002</v>
      </c>
      <c r="U260" s="32">
        <f t="shared" ref="U260:U261" si="264">U261</f>
        <v>0</v>
      </c>
      <c r="V260" s="32">
        <f t="shared" si="217"/>
        <v>859470.09999999998</v>
      </c>
      <c r="W260" s="32">
        <f t="shared" si="218"/>
        <v>947391.40000000002</v>
      </c>
      <c r="X260" s="32">
        <f t="shared" si="219"/>
        <v>947391.40000000002</v>
      </c>
      <c r="Y260" s="32">
        <f t="shared" ref="Y260:Y261" si="265">Y261</f>
        <v>0</v>
      </c>
      <c r="Z260" s="32">
        <f t="shared" ref="Z260:Z261" si="266">Z261</f>
        <v>0</v>
      </c>
      <c r="AA260" s="32">
        <f t="shared" ref="AA260:AA261" si="267">AA261</f>
        <v>0</v>
      </c>
      <c r="AB260" s="32">
        <f t="shared" si="220"/>
        <v>859470.09999999998</v>
      </c>
      <c r="AC260" s="32">
        <f t="shared" si="221"/>
        <v>947391.40000000002</v>
      </c>
      <c r="AD260" s="32">
        <f t="shared" si="222"/>
        <v>947391.40000000002</v>
      </c>
      <c r="AE260" s="32">
        <f t="shared" ref="AE260:AE261" si="268">AE261</f>
        <v>0</v>
      </c>
      <c r="AF260" s="33"/>
      <c r="AG260" s="34"/>
      <c r="AH260" s="1" t="str">
        <f t="shared" si="223"/>
        <v/>
      </c>
    </row>
    <row r="261" ht="47.25">
      <c r="A261" s="14" t="s">
        <v>213</v>
      </c>
      <c r="B261" s="15" t="s">
        <v>55</v>
      </c>
      <c r="C261" s="14"/>
      <c r="D261" s="14"/>
      <c r="E261" s="31" t="s">
        <v>56</v>
      </c>
      <c r="F261" s="32">
        <f t="shared" si="255"/>
        <v>912292.59999999998</v>
      </c>
      <c r="G261" s="32">
        <f t="shared" si="256"/>
        <v>947391.40000000002</v>
      </c>
      <c r="H261" s="32">
        <f t="shared" si="257"/>
        <v>947391.40000000002</v>
      </c>
      <c r="I261" s="32">
        <f t="shared" si="258"/>
        <v>0</v>
      </c>
      <c r="J261" s="32">
        <f t="shared" si="259"/>
        <v>0</v>
      </c>
      <c r="K261" s="32">
        <f t="shared" si="260"/>
        <v>0</v>
      </c>
      <c r="L261" s="32">
        <f t="shared" si="238"/>
        <v>912292.59999999998</v>
      </c>
      <c r="M261" s="32">
        <f t="shared" si="239"/>
        <v>947391.40000000002</v>
      </c>
      <c r="N261" s="32">
        <f t="shared" si="240"/>
        <v>947391.40000000002</v>
      </c>
      <c r="O261" s="32">
        <f t="shared" si="261"/>
        <v>-52822.5</v>
      </c>
      <c r="P261" s="32">
        <f t="shared" si="262"/>
        <v>0</v>
      </c>
      <c r="Q261" s="32">
        <f t="shared" si="263"/>
        <v>0</v>
      </c>
      <c r="R261" s="32">
        <f t="shared" si="214"/>
        <v>859470.09999999998</v>
      </c>
      <c r="S261" s="32">
        <f t="shared" si="215"/>
        <v>947391.40000000002</v>
      </c>
      <c r="T261" s="32">
        <f t="shared" si="216"/>
        <v>947391.40000000002</v>
      </c>
      <c r="U261" s="32">
        <f t="shared" si="264"/>
        <v>0</v>
      </c>
      <c r="V261" s="32">
        <f t="shared" si="217"/>
        <v>859470.09999999998</v>
      </c>
      <c r="W261" s="32">
        <f t="shared" si="218"/>
        <v>947391.40000000002</v>
      </c>
      <c r="X261" s="32">
        <f t="shared" si="219"/>
        <v>947391.40000000002</v>
      </c>
      <c r="Y261" s="32">
        <f t="shared" si="265"/>
        <v>0</v>
      </c>
      <c r="Z261" s="32">
        <f t="shared" si="266"/>
        <v>0</v>
      </c>
      <c r="AA261" s="32">
        <f t="shared" si="267"/>
        <v>0</v>
      </c>
      <c r="AB261" s="32">
        <f t="shared" si="220"/>
        <v>859470.09999999998</v>
      </c>
      <c r="AC261" s="32">
        <f t="shared" si="221"/>
        <v>947391.40000000002</v>
      </c>
      <c r="AD261" s="32">
        <f t="shared" si="222"/>
        <v>947391.40000000002</v>
      </c>
      <c r="AE261" s="32">
        <f t="shared" si="268"/>
        <v>0</v>
      </c>
      <c r="AF261" s="33"/>
      <c r="AG261" s="34"/>
      <c r="AH261" s="1" t="str">
        <f t="shared" si="223"/>
        <v/>
      </c>
    </row>
    <row r="262">
      <c r="A262" s="14" t="s">
        <v>213</v>
      </c>
      <c r="B262" s="15">
        <v>600</v>
      </c>
      <c r="C262" s="14" t="s">
        <v>65</v>
      </c>
      <c r="D262" s="14" t="s">
        <v>51</v>
      </c>
      <c r="E262" s="31" t="s">
        <v>208</v>
      </c>
      <c r="F262" s="32">
        <v>912292.59999999998</v>
      </c>
      <c r="G262" s="32">
        <v>947391.40000000002</v>
      </c>
      <c r="H262" s="32">
        <v>947391.40000000002</v>
      </c>
      <c r="I262" s="32"/>
      <c r="J262" s="32"/>
      <c r="K262" s="32"/>
      <c r="L262" s="32">
        <f t="shared" si="238"/>
        <v>912292.59999999998</v>
      </c>
      <c r="M262" s="32">
        <f t="shared" si="239"/>
        <v>947391.40000000002</v>
      </c>
      <c r="N262" s="32">
        <f t="shared" si="240"/>
        <v>947391.40000000002</v>
      </c>
      <c r="O262" s="32">
        <v>-52822.5</v>
      </c>
      <c r="P262" s="32"/>
      <c r="Q262" s="32"/>
      <c r="R262" s="32">
        <f t="shared" si="214"/>
        <v>859470.09999999998</v>
      </c>
      <c r="S262" s="32">
        <f t="shared" si="215"/>
        <v>947391.40000000002</v>
      </c>
      <c r="T262" s="32">
        <f t="shared" si="216"/>
        <v>947391.40000000002</v>
      </c>
      <c r="U262" s="32"/>
      <c r="V262" s="32">
        <f t="shared" si="217"/>
        <v>859470.09999999998</v>
      </c>
      <c r="W262" s="32">
        <f t="shared" si="218"/>
        <v>947391.40000000002</v>
      </c>
      <c r="X262" s="32">
        <f t="shared" si="219"/>
        <v>947391.40000000002</v>
      </c>
      <c r="Y262" s="32"/>
      <c r="Z262" s="32"/>
      <c r="AA262" s="32"/>
      <c r="AB262" s="32">
        <f t="shared" si="220"/>
        <v>859470.09999999998</v>
      </c>
      <c r="AC262" s="32">
        <f t="shared" si="221"/>
        <v>947391.40000000002</v>
      </c>
      <c r="AD262" s="32">
        <f t="shared" si="222"/>
        <v>947391.40000000002</v>
      </c>
      <c r="AE262" s="32"/>
      <c r="AF262" s="33"/>
      <c r="AG262" s="34"/>
      <c r="AH262" s="1" t="str">
        <f t="shared" si="223"/>
        <v>0703</v>
      </c>
    </row>
    <row r="263" ht="31.5">
      <c r="A263" s="14" t="s">
        <v>214</v>
      </c>
      <c r="B263" s="15"/>
      <c r="C263" s="14"/>
      <c r="D263" s="14"/>
      <c r="E263" s="31" t="s">
        <v>215</v>
      </c>
      <c r="F263" s="32">
        <f>F264+F266+F268</f>
        <v>5979.3000000000002</v>
      </c>
      <c r="G263" s="32">
        <f>G264+G266+G268</f>
        <v>5979.3000000000002</v>
      </c>
      <c r="H263" s="32">
        <f>H264+H266+H268</f>
        <v>5979.3000000000002</v>
      </c>
      <c r="I263" s="32">
        <f>I264+I266+I268</f>
        <v>0</v>
      </c>
      <c r="J263" s="32">
        <f>J264+J266+J268</f>
        <v>0</v>
      </c>
      <c r="K263" s="32">
        <f>K264+K266+K268</f>
        <v>0</v>
      </c>
      <c r="L263" s="32">
        <f t="shared" si="238"/>
        <v>5979.3000000000002</v>
      </c>
      <c r="M263" s="32">
        <f t="shared" si="239"/>
        <v>5979.3000000000002</v>
      </c>
      <c r="N263" s="32">
        <f t="shared" si="240"/>
        <v>5979.3000000000002</v>
      </c>
      <c r="O263" s="32">
        <f>O264+O266+O268</f>
        <v>1389.2</v>
      </c>
      <c r="P263" s="32">
        <f>P264+P266+P268</f>
        <v>1389.2</v>
      </c>
      <c r="Q263" s="32">
        <f>Q264+Q266+Q268</f>
        <v>1389.2</v>
      </c>
      <c r="R263" s="32">
        <f t="shared" si="214"/>
        <v>7368.5</v>
      </c>
      <c r="S263" s="32">
        <f t="shared" si="215"/>
        <v>7368.5</v>
      </c>
      <c r="T263" s="32">
        <f t="shared" si="216"/>
        <v>7368.5</v>
      </c>
      <c r="U263" s="32">
        <f>U264+U266+U268</f>
        <v>0</v>
      </c>
      <c r="V263" s="32">
        <f t="shared" si="217"/>
        <v>7368.5</v>
      </c>
      <c r="W263" s="32">
        <f t="shared" si="218"/>
        <v>7368.5</v>
      </c>
      <c r="X263" s="32">
        <f t="shared" si="219"/>
        <v>7368.5</v>
      </c>
      <c r="Y263" s="32">
        <f>Y264+Y266+Y268</f>
        <v>0</v>
      </c>
      <c r="Z263" s="32">
        <f>Z264+Z266+Z268</f>
        <v>0</v>
      </c>
      <c r="AA263" s="32">
        <f>AA264+AA266+AA268</f>
        <v>0</v>
      </c>
      <c r="AB263" s="32">
        <f t="shared" si="220"/>
        <v>7368.5</v>
      </c>
      <c r="AC263" s="32">
        <f t="shared" si="221"/>
        <v>7368.5</v>
      </c>
      <c r="AD263" s="32">
        <f t="shared" si="222"/>
        <v>7368.5</v>
      </c>
      <c r="AE263" s="32">
        <f>AE264+AE266+AE268</f>
        <v>0</v>
      </c>
      <c r="AF263" s="33"/>
      <c r="AG263" s="34"/>
      <c r="AH263" s="1" t="str">
        <f t="shared" si="223"/>
        <v/>
      </c>
    </row>
    <row r="264" ht="31.5">
      <c r="A264" s="14" t="s">
        <v>214</v>
      </c>
      <c r="B264" s="15" t="s">
        <v>48</v>
      </c>
      <c r="C264" s="14"/>
      <c r="D264" s="14"/>
      <c r="E264" s="31" t="s">
        <v>49</v>
      </c>
      <c r="F264" s="32">
        <f>F265</f>
        <v>7</v>
      </c>
      <c r="G264" s="32">
        <f>G265</f>
        <v>7</v>
      </c>
      <c r="H264" s="32">
        <f>H265</f>
        <v>7</v>
      </c>
      <c r="I264" s="32">
        <f>I265</f>
        <v>0</v>
      </c>
      <c r="J264" s="32">
        <f>J265</f>
        <v>0</v>
      </c>
      <c r="K264" s="32">
        <f>K265</f>
        <v>0</v>
      </c>
      <c r="L264" s="32">
        <f t="shared" si="238"/>
        <v>7</v>
      </c>
      <c r="M264" s="32">
        <f t="shared" si="239"/>
        <v>7</v>
      </c>
      <c r="N264" s="32">
        <f t="shared" si="240"/>
        <v>7</v>
      </c>
      <c r="O264" s="32">
        <f>O265</f>
        <v>0</v>
      </c>
      <c r="P264" s="32">
        <f>P265</f>
        <v>0</v>
      </c>
      <c r="Q264" s="32">
        <f>Q265</f>
        <v>0</v>
      </c>
      <c r="R264" s="32">
        <f t="shared" si="214"/>
        <v>7</v>
      </c>
      <c r="S264" s="32">
        <f t="shared" si="215"/>
        <v>7</v>
      </c>
      <c r="T264" s="32">
        <f t="shared" si="216"/>
        <v>7</v>
      </c>
      <c r="U264" s="32">
        <f>U265</f>
        <v>0</v>
      </c>
      <c r="V264" s="32">
        <f t="shared" si="217"/>
        <v>7</v>
      </c>
      <c r="W264" s="32">
        <f t="shared" si="218"/>
        <v>7</v>
      </c>
      <c r="X264" s="32">
        <f t="shared" si="219"/>
        <v>7</v>
      </c>
      <c r="Y264" s="32">
        <f>Y265</f>
        <v>0</v>
      </c>
      <c r="Z264" s="32">
        <f>Z265</f>
        <v>0</v>
      </c>
      <c r="AA264" s="32">
        <f>AA265</f>
        <v>0</v>
      </c>
      <c r="AB264" s="32">
        <f t="shared" si="220"/>
        <v>7</v>
      </c>
      <c r="AC264" s="32">
        <f t="shared" si="221"/>
        <v>7</v>
      </c>
      <c r="AD264" s="32">
        <f t="shared" si="222"/>
        <v>7</v>
      </c>
      <c r="AE264" s="32">
        <f>AE265</f>
        <v>0</v>
      </c>
      <c r="AF264" s="33"/>
      <c r="AG264" s="34"/>
      <c r="AH264" s="1" t="str">
        <f t="shared" si="223"/>
        <v/>
      </c>
    </row>
    <row r="265">
      <c r="A265" s="14" t="s">
        <v>214</v>
      </c>
      <c r="B265" s="15">
        <v>200</v>
      </c>
      <c r="C265" s="14" t="s">
        <v>65</v>
      </c>
      <c r="D265" s="14" t="s">
        <v>67</v>
      </c>
      <c r="E265" s="31" t="s">
        <v>68</v>
      </c>
      <c r="F265" s="32">
        <v>7</v>
      </c>
      <c r="G265" s="32">
        <v>7</v>
      </c>
      <c r="H265" s="32">
        <v>7</v>
      </c>
      <c r="I265" s="32"/>
      <c r="J265" s="32"/>
      <c r="K265" s="32"/>
      <c r="L265" s="32">
        <f t="shared" si="238"/>
        <v>7</v>
      </c>
      <c r="M265" s="32">
        <f t="shared" si="239"/>
        <v>7</v>
      </c>
      <c r="N265" s="32">
        <f t="shared" si="240"/>
        <v>7</v>
      </c>
      <c r="O265" s="32"/>
      <c r="P265" s="32"/>
      <c r="Q265" s="32"/>
      <c r="R265" s="32">
        <f t="shared" si="214"/>
        <v>7</v>
      </c>
      <c r="S265" s="32">
        <f t="shared" si="215"/>
        <v>7</v>
      </c>
      <c r="T265" s="32">
        <f t="shared" si="216"/>
        <v>7</v>
      </c>
      <c r="U265" s="32"/>
      <c r="V265" s="32">
        <f t="shared" si="217"/>
        <v>7</v>
      </c>
      <c r="W265" s="32">
        <f t="shared" si="218"/>
        <v>7</v>
      </c>
      <c r="X265" s="32">
        <f t="shared" si="219"/>
        <v>7</v>
      </c>
      <c r="Y265" s="32"/>
      <c r="Z265" s="32"/>
      <c r="AA265" s="32"/>
      <c r="AB265" s="32">
        <f t="shared" si="220"/>
        <v>7</v>
      </c>
      <c r="AC265" s="32">
        <f t="shared" si="221"/>
        <v>7</v>
      </c>
      <c r="AD265" s="32">
        <f t="shared" si="222"/>
        <v>7</v>
      </c>
      <c r="AE265" s="32"/>
      <c r="AF265" s="33"/>
      <c r="AG265" s="34"/>
      <c r="AH265" s="1" t="str">
        <f t="shared" si="223"/>
        <v>0709</v>
      </c>
    </row>
    <row r="266" ht="31.5">
      <c r="A266" s="14" t="s">
        <v>214</v>
      </c>
      <c r="B266" s="15" t="s">
        <v>188</v>
      </c>
      <c r="C266" s="14"/>
      <c r="D266" s="14"/>
      <c r="E266" s="31" t="s">
        <v>189</v>
      </c>
      <c r="F266" s="32">
        <f>F267</f>
        <v>220</v>
      </c>
      <c r="G266" s="32">
        <f>G267</f>
        <v>220</v>
      </c>
      <c r="H266" s="32">
        <f>H267</f>
        <v>220</v>
      </c>
      <c r="I266" s="32">
        <f>I267</f>
        <v>0</v>
      </c>
      <c r="J266" s="32">
        <f>J267</f>
        <v>0</v>
      </c>
      <c r="K266" s="32">
        <f>K267</f>
        <v>0</v>
      </c>
      <c r="L266" s="32">
        <f t="shared" si="238"/>
        <v>220</v>
      </c>
      <c r="M266" s="32">
        <f t="shared" si="239"/>
        <v>220</v>
      </c>
      <c r="N266" s="32">
        <f t="shared" si="240"/>
        <v>220</v>
      </c>
      <c r="O266" s="32">
        <f>O267</f>
        <v>1389.2</v>
      </c>
      <c r="P266" s="32">
        <f>P267</f>
        <v>1389.2</v>
      </c>
      <c r="Q266" s="32">
        <f>Q267</f>
        <v>1389.2</v>
      </c>
      <c r="R266" s="32">
        <f t="shared" si="214"/>
        <v>1609.2</v>
      </c>
      <c r="S266" s="32">
        <f t="shared" si="215"/>
        <v>1609.2</v>
      </c>
      <c r="T266" s="32">
        <f t="shared" si="216"/>
        <v>1609.2</v>
      </c>
      <c r="U266" s="32">
        <f>U267</f>
        <v>0</v>
      </c>
      <c r="V266" s="32">
        <f t="shared" si="217"/>
        <v>1609.2</v>
      </c>
      <c r="W266" s="32">
        <f t="shared" si="218"/>
        <v>1609.2</v>
      </c>
      <c r="X266" s="32">
        <f t="shared" si="219"/>
        <v>1609.2</v>
      </c>
      <c r="Y266" s="32">
        <f>Y267</f>
        <v>0</v>
      </c>
      <c r="Z266" s="32">
        <f>Z267</f>
        <v>0</v>
      </c>
      <c r="AA266" s="32">
        <f>AA267</f>
        <v>0</v>
      </c>
      <c r="AB266" s="32">
        <f t="shared" si="220"/>
        <v>1609.2</v>
      </c>
      <c r="AC266" s="32">
        <f t="shared" si="221"/>
        <v>1609.2</v>
      </c>
      <c r="AD266" s="32">
        <f t="shared" si="222"/>
        <v>1609.2</v>
      </c>
      <c r="AE266" s="32">
        <f>AE267</f>
        <v>0</v>
      </c>
      <c r="AF266" s="33"/>
      <c r="AG266" s="34"/>
      <c r="AH266" s="1" t="str">
        <f t="shared" si="223"/>
        <v/>
      </c>
    </row>
    <row r="267">
      <c r="A267" s="14" t="s">
        <v>214</v>
      </c>
      <c r="B267" s="15">
        <v>300</v>
      </c>
      <c r="C267" s="14" t="s">
        <v>65</v>
      </c>
      <c r="D267" s="14" t="s">
        <v>67</v>
      </c>
      <c r="E267" s="31" t="s">
        <v>68</v>
      </c>
      <c r="F267" s="32">
        <v>220</v>
      </c>
      <c r="G267" s="32">
        <v>220</v>
      </c>
      <c r="H267" s="32">
        <v>220</v>
      </c>
      <c r="I267" s="32"/>
      <c r="J267" s="32"/>
      <c r="K267" s="32"/>
      <c r="L267" s="32">
        <f t="shared" si="238"/>
        <v>220</v>
      </c>
      <c r="M267" s="32">
        <f t="shared" si="239"/>
        <v>220</v>
      </c>
      <c r="N267" s="32">
        <f t="shared" si="240"/>
        <v>220</v>
      </c>
      <c r="O267" s="32">
        <v>1389.2</v>
      </c>
      <c r="P267" s="32">
        <v>1389.2</v>
      </c>
      <c r="Q267" s="32">
        <v>1389.2</v>
      </c>
      <c r="R267" s="32">
        <f t="shared" si="214"/>
        <v>1609.2</v>
      </c>
      <c r="S267" s="32">
        <f t="shared" si="215"/>
        <v>1609.2</v>
      </c>
      <c r="T267" s="32">
        <f t="shared" si="216"/>
        <v>1609.2</v>
      </c>
      <c r="U267" s="32"/>
      <c r="V267" s="32">
        <f t="shared" si="217"/>
        <v>1609.2</v>
      </c>
      <c r="W267" s="32">
        <f t="shared" si="218"/>
        <v>1609.2</v>
      </c>
      <c r="X267" s="32">
        <f t="shared" si="219"/>
        <v>1609.2</v>
      </c>
      <c r="Y267" s="32"/>
      <c r="Z267" s="32"/>
      <c r="AA267" s="32"/>
      <c r="AB267" s="32">
        <f t="shared" si="220"/>
        <v>1609.2</v>
      </c>
      <c r="AC267" s="32">
        <f t="shared" si="221"/>
        <v>1609.2</v>
      </c>
      <c r="AD267" s="32">
        <f t="shared" si="222"/>
        <v>1609.2</v>
      </c>
      <c r="AE267" s="32"/>
      <c r="AF267" s="33"/>
      <c r="AG267" s="34"/>
      <c r="AH267" s="1" t="str">
        <f t="shared" si="223"/>
        <v>0709</v>
      </c>
    </row>
    <row r="268" ht="47.25">
      <c r="A268" s="14" t="s">
        <v>214</v>
      </c>
      <c r="B268" s="15" t="s">
        <v>55</v>
      </c>
      <c r="C268" s="14"/>
      <c r="D268" s="14"/>
      <c r="E268" s="31" t="s">
        <v>56</v>
      </c>
      <c r="F268" s="32">
        <f>F269+F270</f>
        <v>5752.3000000000002</v>
      </c>
      <c r="G268" s="32">
        <f>G269+G270</f>
        <v>5752.3000000000002</v>
      </c>
      <c r="H268" s="32">
        <f>H269+H270</f>
        <v>5752.3000000000002</v>
      </c>
      <c r="I268" s="32">
        <f>I269+I270</f>
        <v>0</v>
      </c>
      <c r="J268" s="32">
        <f>J269+J270</f>
        <v>0</v>
      </c>
      <c r="K268" s="32">
        <f>K269+K270</f>
        <v>0</v>
      </c>
      <c r="L268" s="32">
        <f t="shared" si="238"/>
        <v>5752.3000000000002</v>
      </c>
      <c r="M268" s="32">
        <f t="shared" si="239"/>
        <v>5752.3000000000002</v>
      </c>
      <c r="N268" s="32">
        <f t="shared" si="240"/>
        <v>5752.3000000000002</v>
      </c>
      <c r="O268" s="32">
        <f>O269+O270</f>
        <v>0</v>
      </c>
      <c r="P268" s="32">
        <f>P269+P270</f>
        <v>0</v>
      </c>
      <c r="Q268" s="32">
        <f>Q269+Q270</f>
        <v>0</v>
      </c>
      <c r="R268" s="32">
        <f t="shared" si="214"/>
        <v>5752.3000000000002</v>
      </c>
      <c r="S268" s="32">
        <f t="shared" si="215"/>
        <v>5752.3000000000002</v>
      </c>
      <c r="T268" s="32">
        <f t="shared" si="216"/>
        <v>5752.3000000000002</v>
      </c>
      <c r="U268" s="32">
        <f>U269+U270</f>
        <v>0</v>
      </c>
      <c r="V268" s="32">
        <f t="shared" si="217"/>
        <v>5752.3000000000002</v>
      </c>
      <c r="W268" s="32">
        <f t="shared" si="218"/>
        <v>5752.3000000000002</v>
      </c>
      <c r="X268" s="32">
        <f t="shared" si="219"/>
        <v>5752.3000000000002</v>
      </c>
      <c r="Y268" s="32">
        <f>Y269+Y270</f>
        <v>0</v>
      </c>
      <c r="Z268" s="32">
        <f>Z269+Z270</f>
        <v>0</v>
      </c>
      <c r="AA268" s="32">
        <f>AA269+AA270</f>
        <v>0</v>
      </c>
      <c r="AB268" s="32">
        <f t="shared" si="220"/>
        <v>5752.3000000000002</v>
      </c>
      <c r="AC268" s="32">
        <f t="shared" si="221"/>
        <v>5752.3000000000002</v>
      </c>
      <c r="AD268" s="32">
        <f t="shared" si="222"/>
        <v>5752.3000000000002</v>
      </c>
      <c r="AE268" s="32">
        <f>AE269+AE270</f>
        <v>0</v>
      </c>
      <c r="AF268" s="33"/>
      <c r="AG268" s="34"/>
      <c r="AH268" s="1" t="str">
        <f t="shared" si="223"/>
        <v/>
      </c>
    </row>
    <row r="269">
      <c r="A269" s="14" t="s">
        <v>214</v>
      </c>
      <c r="B269" s="15">
        <v>600</v>
      </c>
      <c r="C269" s="14" t="s">
        <v>65</v>
      </c>
      <c r="D269" s="14" t="s">
        <v>51</v>
      </c>
      <c r="E269" s="31" t="s">
        <v>208</v>
      </c>
      <c r="F269" s="32">
        <v>2560</v>
      </c>
      <c r="G269" s="32">
        <v>2560</v>
      </c>
      <c r="H269" s="32">
        <v>2560</v>
      </c>
      <c r="I269" s="32"/>
      <c r="J269" s="32"/>
      <c r="K269" s="32"/>
      <c r="L269" s="32">
        <f t="shared" si="238"/>
        <v>2560</v>
      </c>
      <c r="M269" s="32">
        <f t="shared" si="239"/>
        <v>2560</v>
      </c>
      <c r="N269" s="32">
        <f t="shared" si="240"/>
        <v>2560</v>
      </c>
      <c r="O269" s="32"/>
      <c r="P269" s="32"/>
      <c r="Q269" s="32"/>
      <c r="R269" s="32">
        <f t="shared" si="214"/>
        <v>2560</v>
      </c>
      <c r="S269" s="32">
        <f t="shared" si="215"/>
        <v>2560</v>
      </c>
      <c r="T269" s="32">
        <f t="shared" si="216"/>
        <v>2560</v>
      </c>
      <c r="U269" s="32"/>
      <c r="V269" s="32">
        <f t="shared" si="217"/>
        <v>2560</v>
      </c>
      <c r="W269" s="32">
        <f t="shared" si="218"/>
        <v>2560</v>
      </c>
      <c r="X269" s="32">
        <f t="shared" si="219"/>
        <v>2560</v>
      </c>
      <c r="Y269" s="32"/>
      <c r="Z269" s="32"/>
      <c r="AA269" s="32"/>
      <c r="AB269" s="32">
        <f t="shared" si="220"/>
        <v>2560</v>
      </c>
      <c r="AC269" s="32">
        <f t="shared" si="221"/>
        <v>2560</v>
      </c>
      <c r="AD269" s="32">
        <f t="shared" si="222"/>
        <v>2560</v>
      </c>
      <c r="AE269" s="32"/>
      <c r="AF269" s="33"/>
      <c r="AG269" s="34"/>
      <c r="AH269" s="1" t="str">
        <f t="shared" si="223"/>
        <v>0703</v>
      </c>
    </row>
    <row r="270">
      <c r="A270" s="14" t="s">
        <v>214</v>
      </c>
      <c r="B270" s="15">
        <v>600</v>
      </c>
      <c r="C270" s="14" t="s">
        <v>65</v>
      </c>
      <c r="D270" s="14" t="s">
        <v>67</v>
      </c>
      <c r="E270" s="31" t="s">
        <v>68</v>
      </c>
      <c r="F270" s="32">
        <v>3192.3000000000002</v>
      </c>
      <c r="G270" s="32">
        <v>3192.3000000000002</v>
      </c>
      <c r="H270" s="32">
        <v>3192.3000000000002</v>
      </c>
      <c r="I270" s="32"/>
      <c r="J270" s="32"/>
      <c r="K270" s="32"/>
      <c r="L270" s="32">
        <f t="shared" si="238"/>
        <v>3192.3000000000002</v>
      </c>
      <c r="M270" s="32">
        <f t="shared" si="239"/>
        <v>3192.3000000000002</v>
      </c>
      <c r="N270" s="32">
        <f t="shared" si="240"/>
        <v>3192.3000000000002</v>
      </c>
      <c r="O270" s="32"/>
      <c r="P270" s="32"/>
      <c r="Q270" s="32"/>
      <c r="R270" s="32">
        <f t="shared" si="214"/>
        <v>3192.3000000000002</v>
      </c>
      <c r="S270" s="32">
        <f t="shared" si="215"/>
        <v>3192.3000000000002</v>
      </c>
      <c r="T270" s="32">
        <f t="shared" si="216"/>
        <v>3192.3000000000002</v>
      </c>
      <c r="U270" s="32"/>
      <c r="V270" s="32">
        <f t="shared" si="217"/>
        <v>3192.3000000000002</v>
      </c>
      <c r="W270" s="32">
        <f t="shared" si="218"/>
        <v>3192.3000000000002</v>
      </c>
      <c r="X270" s="32">
        <f t="shared" si="219"/>
        <v>3192.3000000000002</v>
      </c>
      <c r="Y270" s="32"/>
      <c r="Z270" s="32"/>
      <c r="AA270" s="32"/>
      <c r="AB270" s="32">
        <f t="shared" si="220"/>
        <v>3192.3000000000002</v>
      </c>
      <c r="AC270" s="32">
        <f t="shared" si="221"/>
        <v>3192.3000000000002</v>
      </c>
      <c r="AD270" s="32">
        <f t="shared" si="222"/>
        <v>3192.3000000000002</v>
      </c>
      <c r="AE270" s="32"/>
      <c r="AF270" s="33"/>
      <c r="AG270" s="34"/>
      <c r="AH270" s="1" t="str">
        <f t="shared" si="223"/>
        <v>0709</v>
      </c>
    </row>
    <row r="271">
      <c r="A271" s="14" t="s">
        <v>216</v>
      </c>
      <c r="B271" s="15"/>
      <c r="C271" s="14"/>
      <c r="D271" s="14"/>
      <c r="E271" s="31" t="s">
        <v>217</v>
      </c>
      <c r="F271" s="32">
        <f t="shared" ref="F271:F274" si="269">F272</f>
        <v>5802.3000000000002</v>
      </c>
      <c r="G271" s="32">
        <f t="shared" ref="G271:G274" si="270">G272</f>
        <v>0</v>
      </c>
      <c r="H271" s="32">
        <f t="shared" ref="H271:H274" si="271">H272</f>
        <v>0</v>
      </c>
      <c r="I271" s="32">
        <f t="shared" ref="I271:I274" si="272">I272</f>
        <v>0</v>
      </c>
      <c r="J271" s="32">
        <f t="shared" ref="J271:J274" si="273">J272</f>
        <v>0</v>
      </c>
      <c r="K271" s="32">
        <f t="shared" ref="K271:K274" si="274">K272</f>
        <v>0</v>
      </c>
      <c r="L271" s="32">
        <f t="shared" si="238"/>
        <v>5802.3000000000002</v>
      </c>
      <c r="M271" s="32">
        <f t="shared" si="239"/>
        <v>0</v>
      </c>
      <c r="N271" s="32">
        <f t="shared" si="240"/>
        <v>0</v>
      </c>
      <c r="O271" s="32">
        <f t="shared" ref="O271:O274" si="275">O272</f>
        <v>0</v>
      </c>
      <c r="P271" s="32">
        <f t="shared" ref="P271:P274" si="276">P272</f>
        <v>0</v>
      </c>
      <c r="Q271" s="32">
        <f t="shared" ref="Q271:Q274" si="277">Q272</f>
        <v>0</v>
      </c>
      <c r="R271" s="32">
        <f t="shared" si="214"/>
        <v>5802.3000000000002</v>
      </c>
      <c r="S271" s="32">
        <f t="shared" si="215"/>
        <v>0</v>
      </c>
      <c r="T271" s="32">
        <f t="shared" si="216"/>
        <v>0</v>
      </c>
      <c r="U271" s="32">
        <f t="shared" ref="U271:U274" si="278">U272</f>
        <v>0</v>
      </c>
      <c r="V271" s="32">
        <f t="shared" si="217"/>
        <v>5802.3000000000002</v>
      </c>
      <c r="W271" s="32">
        <f t="shared" si="218"/>
        <v>0</v>
      </c>
      <c r="X271" s="32">
        <f t="shared" si="219"/>
        <v>0</v>
      </c>
      <c r="Y271" s="32">
        <f t="shared" ref="Y271:Y274" si="279">Y272</f>
        <v>-2901</v>
      </c>
      <c r="Z271" s="32">
        <f t="shared" ref="Z271:Z274" si="280">Z272</f>
        <v>0</v>
      </c>
      <c r="AA271" s="32">
        <f t="shared" ref="AA271:AA274" si="281">AA272</f>
        <v>0</v>
      </c>
      <c r="AB271" s="32">
        <f t="shared" si="220"/>
        <v>2901.3000000000002</v>
      </c>
      <c r="AC271" s="32">
        <f t="shared" si="221"/>
        <v>0</v>
      </c>
      <c r="AD271" s="32">
        <f t="shared" si="222"/>
        <v>0</v>
      </c>
      <c r="AE271" s="32">
        <f t="shared" ref="AE271:AE274" si="282">AE272</f>
        <v>0</v>
      </c>
      <c r="AF271" s="33"/>
      <c r="AG271" s="34"/>
      <c r="AH271" s="1" t="str">
        <f t="shared" si="223"/>
        <v/>
      </c>
    </row>
    <row r="272" ht="47.25">
      <c r="A272" s="14" t="s">
        <v>216</v>
      </c>
      <c r="B272" s="15" t="s">
        <v>55</v>
      </c>
      <c r="C272" s="14"/>
      <c r="D272" s="14"/>
      <c r="E272" s="31" t="s">
        <v>56</v>
      </c>
      <c r="F272" s="32">
        <f t="shared" si="269"/>
        <v>5802.3000000000002</v>
      </c>
      <c r="G272" s="32">
        <f t="shared" si="270"/>
        <v>0</v>
      </c>
      <c r="H272" s="32">
        <f t="shared" si="271"/>
        <v>0</v>
      </c>
      <c r="I272" s="32">
        <f t="shared" si="272"/>
        <v>0</v>
      </c>
      <c r="J272" s="32">
        <f t="shared" si="273"/>
        <v>0</v>
      </c>
      <c r="K272" s="32">
        <f t="shared" si="274"/>
        <v>0</v>
      </c>
      <c r="L272" s="32">
        <f t="shared" si="238"/>
        <v>5802.3000000000002</v>
      </c>
      <c r="M272" s="32">
        <f t="shared" si="239"/>
        <v>0</v>
      </c>
      <c r="N272" s="32">
        <f t="shared" si="240"/>
        <v>0</v>
      </c>
      <c r="O272" s="32">
        <f t="shared" si="275"/>
        <v>0</v>
      </c>
      <c r="P272" s="32">
        <f t="shared" si="276"/>
        <v>0</v>
      </c>
      <c r="Q272" s="32">
        <f t="shared" si="277"/>
        <v>0</v>
      </c>
      <c r="R272" s="32">
        <f t="shared" si="214"/>
        <v>5802.3000000000002</v>
      </c>
      <c r="S272" s="32">
        <f t="shared" si="215"/>
        <v>0</v>
      </c>
      <c r="T272" s="32">
        <f t="shared" si="216"/>
        <v>0</v>
      </c>
      <c r="U272" s="32">
        <f t="shared" si="278"/>
        <v>0</v>
      </c>
      <c r="V272" s="32">
        <f t="shared" si="217"/>
        <v>5802.3000000000002</v>
      </c>
      <c r="W272" s="32">
        <f t="shared" si="218"/>
        <v>0</v>
      </c>
      <c r="X272" s="32">
        <f t="shared" si="219"/>
        <v>0</v>
      </c>
      <c r="Y272" s="32">
        <f t="shared" si="279"/>
        <v>-2901</v>
      </c>
      <c r="Z272" s="32">
        <f t="shared" si="280"/>
        <v>0</v>
      </c>
      <c r="AA272" s="32">
        <f t="shared" si="281"/>
        <v>0</v>
      </c>
      <c r="AB272" s="32">
        <f t="shared" si="220"/>
        <v>2901.3000000000002</v>
      </c>
      <c r="AC272" s="32">
        <f t="shared" si="221"/>
        <v>0</v>
      </c>
      <c r="AD272" s="32">
        <f t="shared" si="222"/>
        <v>0</v>
      </c>
      <c r="AE272" s="32">
        <f t="shared" si="282"/>
        <v>0</v>
      </c>
      <c r="AF272" s="33"/>
      <c r="AG272" s="34"/>
      <c r="AH272" s="1" t="str">
        <f t="shared" si="223"/>
        <v/>
      </c>
    </row>
    <row r="273">
      <c r="A273" s="14" t="s">
        <v>216</v>
      </c>
      <c r="B273" s="15">
        <v>600</v>
      </c>
      <c r="C273" s="14" t="s">
        <v>65</v>
      </c>
      <c r="D273" s="14" t="s">
        <v>51</v>
      </c>
      <c r="E273" s="31" t="s">
        <v>208</v>
      </c>
      <c r="F273" s="32">
        <v>5802.3000000000002</v>
      </c>
      <c r="G273" s="32"/>
      <c r="H273" s="32"/>
      <c r="I273" s="32"/>
      <c r="J273" s="32"/>
      <c r="K273" s="32"/>
      <c r="L273" s="32">
        <f t="shared" si="238"/>
        <v>5802.3000000000002</v>
      </c>
      <c r="M273" s="32">
        <f t="shared" si="239"/>
        <v>0</v>
      </c>
      <c r="N273" s="32">
        <f t="shared" si="240"/>
        <v>0</v>
      </c>
      <c r="O273" s="32"/>
      <c r="P273" s="32"/>
      <c r="Q273" s="32"/>
      <c r="R273" s="32">
        <f t="shared" si="214"/>
        <v>5802.3000000000002</v>
      </c>
      <c r="S273" s="32">
        <f t="shared" si="215"/>
        <v>0</v>
      </c>
      <c r="T273" s="32">
        <f t="shared" si="216"/>
        <v>0</v>
      </c>
      <c r="U273" s="32"/>
      <c r="V273" s="32">
        <f t="shared" si="217"/>
        <v>5802.3000000000002</v>
      </c>
      <c r="W273" s="32">
        <f t="shared" si="218"/>
        <v>0</v>
      </c>
      <c r="X273" s="32">
        <f t="shared" si="219"/>
        <v>0</v>
      </c>
      <c r="Y273" s="32">
        <v>-2901</v>
      </c>
      <c r="Z273" s="32"/>
      <c r="AA273" s="32"/>
      <c r="AB273" s="32">
        <f t="shared" si="220"/>
        <v>2901.3000000000002</v>
      </c>
      <c r="AC273" s="32">
        <f t="shared" si="221"/>
        <v>0</v>
      </c>
      <c r="AD273" s="32">
        <f t="shared" si="222"/>
        <v>0</v>
      </c>
      <c r="AE273" s="32"/>
      <c r="AF273" s="33"/>
      <c r="AG273" s="34"/>
      <c r="AH273" s="1" t="str">
        <f t="shared" si="223"/>
        <v>0703</v>
      </c>
    </row>
    <row r="274" ht="63">
      <c r="A274" s="14" t="s">
        <v>218</v>
      </c>
      <c r="B274" s="15"/>
      <c r="C274" s="14"/>
      <c r="D274" s="14"/>
      <c r="E274" s="31" t="s">
        <v>219</v>
      </c>
      <c r="F274" s="32">
        <f t="shared" si="269"/>
        <v>26505.5</v>
      </c>
      <c r="G274" s="32">
        <f t="shared" si="270"/>
        <v>26505.5</v>
      </c>
      <c r="H274" s="32">
        <f t="shared" si="271"/>
        <v>26505.5</v>
      </c>
      <c r="I274" s="32">
        <f t="shared" si="272"/>
        <v>0</v>
      </c>
      <c r="J274" s="32">
        <f t="shared" si="273"/>
        <v>0</v>
      </c>
      <c r="K274" s="32">
        <f t="shared" si="274"/>
        <v>0</v>
      </c>
      <c r="L274" s="32">
        <f t="shared" si="238"/>
        <v>26505.5</v>
      </c>
      <c r="M274" s="32">
        <f t="shared" si="239"/>
        <v>26505.5</v>
      </c>
      <c r="N274" s="32">
        <f t="shared" si="240"/>
        <v>26505.5</v>
      </c>
      <c r="O274" s="32">
        <f t="shared" si="275"/>
        <v>0</v>
      </c>
      <c r="P274" s="32">
        <f t="shared" si="276"/>
        <v>0</v>
      </c>
      <c r="Q274" s="32">
        <f t="shared" si="277"/>
        <v>0</v>
      </c>
      <c r="R274" s="32">
        <f t="shared" si="214"/>
        <v>26505.5</v>
      </c>
      <c r="S274" s="32">
        <f t="shared" si="215"/>
        <v>26505.5</v>
      </c>
      <c r="T274" s="32">
        <f t="shared" si="216"/>
        <v>26505.5</v>
      </c>
      <c r="U274" s="32">
        <f t="shared" si="278"/>
        <v>0</v>
      </c>
      <c r="V274" s="32">
        <f t="shared" si="217"/>
        <v>26505.5</v>
      </c>
      <c r="W274" s="32">
        <f t="shared" si="218"/>
        <v>26505.5</v>
      </c>
      <c r="X274" s="32">
        <f t="shared" si="219"/>
        <v>26505.5</v>
      </c>
      <c r="Y274" s="32">
        <f t="shared" si="279"/>
        <v>0</v>
      </c>
      <c r="Z274" s="32">
        <f t="shared" si="280"/>
        <v>0</v>
      </c>
      <c r="AA274" s="32">
        <f t="shared" si="281"/>
        <v>0</v>
      </c>
      <c r="AB274" s="32">
        <f t="shared" si="220"/>
        <v>26505.5</v>
      </c>
      <c r="AC274" s="32">
        <f t="shared" si="221"/>
        <v>26505.5</v>
      </c>
      <c r="AD274" s="32">
        <f t="shared" si="222"/>
        <v>26505.5</v>
      </c>
      <c r="AE274" s="32">
        <f t="shared" si="282"/>
        <v>0</v>
      </c>
      <c r="AF274" s="33"/>
      <c r="AG274" s="34"/>
      <c r="AH274" s="1" t="str">
        <f t="shared" si="223"/>
        <v/>
      </c>
    </row>
    <row r="275" ht="47.25">
      <c r="A275" s="14" t="s">
        <v>218</v>
      </c>
      <c r="B275" s="15" t="s">
        <v>55</v>
      </c>
      <c r="C275" s="14"/>
      <c r="D275" s="14"/>
      <c r="E275" s="31" t="s">
        <v>56</v>
      </c>
      <c r="F275" s="32">
        <f>F276+F277</f>
        <v>26505.5</v>
      </c>
      <c r="G275" s="32">
        <f>G276+G277</f>
        <v>26505.5</v>
      </c>
      <c r="H275" s="32">
        <f>H276+H277</f>
        <v>26505.5</v>
      </c>
      <c r="I275" s="32">
        <f>I276+I277</f>
        <v>0</v>
      </c>
      <c r="J275" s="32">
        <f>J276+J277</f>
        <v>0</v>
      </c>
      <c r="K275" s="32">
        <f>K276+K277</f>
        <v>0</v>
      </c>
      <c r="L275" s="32">
        <f t="shared" si="238"/>
        <v>26505.5</v>
      </c>
      <c r="M275" s="32">
        <f t="shared" si="239"/>
        <v>26505.5</v>
      </c>
      <c r="N275" s="32">
        <f t="shared" si="240"/>
        <v>26505.5</v>
      </c>
      <c r="O275" s="32">
        <f>O276+O277</f>
        <v>0</v>
      </c>
      <c r="P275" s="32">
        <f>P276+P277</f>
        <v>0</v>
      </c>
      <c r="Q275" s="32">
        <f>Q276+Q277</f>
        <v>0</v>
      </c>
      <c r="R275" s="32">
        <f t="shared" si="214"/>
        <v>26505.5</v>
      </c>
      <c r="S275" s="32">
        <f t="shared" si="215"/>
        <v>26505.5</v>
      </c>
      <c r="T275" s="32">
        <f t="shared" si="216"/>
        <v>26505.5</v>
      </c>
      <c r="U275" s="32">
        <f>U276+U277</f>
        <v>0</v>
      </c>
      <c r="V275" s="32">
        <f t="shared" si="217"/>
        <v>26505.5</v>
      </c>
      <c r="W275" s="32">
        <f t="shared" si="218"/>
        <v>26505.5</v>
      </c>
      <c r="X275" s="32">
        <f t="shared" si="219"/>
        <v>26505.5</v>
      </c>
      <c r="Y275" s="32">
        <f>Y276+Y277</f>
        <v>0</v>
      </c>
      <c r="Z275" s="32">
        <f>Z276+Z277</f>
        <v>0</v>
      </c>
      <c r="AA275" s="32">
        <f>AA276+AA277</f>
        <v>0</v>
      </c>
      <c r="AB275" s="32">
        <f t="shared" si="220"/>
        <v>26505.5</v>
      </c>
      <c r="AC275" s="32">
        <f t="shared" si="221"/>
        <v>26505.5</v>
      </c>
      <c r="AD275" s="32">
        <f t="shared" si="222"/>
        <v>26505.5</v>
      </c>
      <c r="AE275" s="32">
        <f>AE276+AE277</f>
        <v>0</v>
      </c>
      <c r="AF275" s="33"/>
      <c r="AG275" s="34"/>
      <c r="AH275" s="1" t="str">
        <f t="shared" si="223"/>
        <v/>
      </c>
    </row>
    <row r="276">
      <c r="A276" s="14" t="s">
        <v>218</v>
      </c>
      <c r="B276" s="15">
        <v>600</v>
      </c>
      <c r="C276" s="14" t="s">
        <v>65</v>
      </c>
      <c r="D276" s="14" t="s">
        <v>51</v>
      </c>
      <c r="E276" s="31" t="s">
        <v>208</v>
      </c>
      <c r="F276" s="32">
        <v>25605.5</v>
      </c>
      <c r="G276" s="32">
        <v>25605.5</v>
      </c>
      <c r="H276" s="32">
        <v>25605.5</v>
      </c>
      <c r="I276" s="32"/>
      <c r="J276" s="32"/>
      <c r="K276" s="32"/>
      <c r="L276" s="32">
        <f t="shared" si="238"/>
        <v>25605.5</v>
      </c>
      <c r="M276" s="32">
        <f t="shared" si="239"/>
        <v>25605.5</v>
      </c>
      <c r="N276" s="32">
        <f t="shared" si="240"/>
        <v>25605.5</v>
      </c>
      <c r="O276" s="32"/>
      <c r="P276" s="32"/>
      <c r="Q276" s="32"/>
      <c r="R276" s="32">
        <f t="shared" si="214"/>
        <v>25605.5</v>
      </c>
      <c r="S276" s="32">
        <f t="shared" si="215"/>
        <v>25605.5</v>
      </c>
      <c r="T276" s="32">
        <f t="shared" si="216"/>
        <v>25605.5</v>
      </c>
      <c r="U276" s="32"/>
      <c r="V276" s="32">
        <f t="shared" si="217"/>
        <v>25605.5</v>
      </c>
      <c r="W276" s="32">
        <f t="shared" si="218"/>
        <v>25605.5</v>
      </c>
      <c r="X276" s="32">
        <f t="shared" si="219"/>
        <v>25605.5</v>
      </c>
      <c r="Y276" s="32"/>
      <c r="Z276" s="32"/>
      <c r="AA276" s="32"/>
      <c r="AB276" s="32">
        <f t="shared" si="220"/>
        <v>25605.5</v>
      </c>
      <c r="AC276" s="32">
        <f t="shared" si="221"/>
        <v>25605.5</v>
      </c>
      <c r="AD276" s="32">
        <f t="shared" si="222"/>
        <v>25605.5</v>
      </c>
      <c r="AE276" s="32"/>
      <c r="AF276" s="33"/>
      <c r="AG276" s="34"/>
      <c r="AH276" s="1" t="str">
        <f t="shared" si="223"/>
        <v>0703</v>
      </c>
    </row>
    <row r="277">
      <c r="A277" s="14" t="s">
        <v>218</v>
      </c>
      <c r="B277" s="15">
        <v>600</v>
      </c>
      <c r="C277" s="14" t="s">
        <v>100</v>
      </c>
      <c r="D277" s="14" t="s">
        <v>51</v>
      </c>
      <c r="E277" s="31" t="s">
        <v>220</v>
      </c>
      <c r="F277" s="32">
        <v>900</v>
      </c>
      <c r="G277" s="32">
        <v>900</v>
      </c>
      <c r="H277" s="32">
        <v>900</v>
      </c>
      <c r="I277" s="32"/>
      <c r="J277" s="32"/>
      <c r="K277" s="32"/>
      <c r="L277" s="32">
        <f t="shared" si="238"/>
        <v>900</v>
      </c>
      <c r="M277" s="32">
        <f t="shared" si="239"/>
        <v>900</v>
      </c>
      <c r="N277" s="32">
        <f t="shared" si="240"/>
        <v>900</v>
      </c>
      <c r="O277" s="32"/>
      <c r="P277" s="32"/>
      <c r="Q277" s="32"/>
      <c r="R277" s="32">
        <f t="shared" si="214"/>
        <v>900</v>
      </c>
      <c r="S277" s="32">
        <f t="shared" si="215"/>
        <v>900</v>
      </c>
      <c r="T277" s="32">
        <f t="shared" si="216"/>
        <v>900</v>
      </c>
      <c r="U277" s="32"/>
      <c r="V277" s="32">
        <f t="shared" si="217"/>
        <v>900</v>
      </c>
      <c r="W277" s="32">
        <f t="shared" si="218"/>
        <v>900</v>
      </c>
      <c r="X277" s="32">
        <f t="shared" si="219"/>
        <v>900</v>
      </c>
      <c r="Y277" s="32"/>
      <c r="Z277" s="32"/>
      <c r="AA277" s="32"/>
      <c r="AB277" s="32">
        <f t="shared" si="220"/>
        <v>900</v>
      </c>
      <c r="AC277" s="32">
        <f t="shared" si="221"/>
        <v>900</v>
      </c>
      <c r="AD277" s="32">
        <f t="shared" si="222"/>
        <v>900</v>
      </c>
      <c r="AE277" s="32"/>
      <c r="AF277" s="33"/>
      <c r="AG277" s="34"/>
      <c r="AH277" s="1" t="str">
        <f t="shared" si="223"/>
        <v>1003</v>
      </c>
    </row>
    <row r="278" ht="63">
      <c r="A278" s="14" t="s">
        <v>221</v>
      </c>
      <c r="B278" s="15"/>
      <c r="C278" s="14"/>
      <c r="D278" s="14"/>
      <c r="E278" s="31" t="s">
        <v>222</v>
      </c>
      <c r="F278" s="32">
        <f t="shared" ref="F278:F279" si="283">F279</f>
        <v>480</v>
      </c>
      <c r="G278" s="32">
        <f t="shared" ref="G278:G279" si="284">G279</f>
        <v>480</v>
      </c>
      <c r="H278" s="32">
        <f t="shared" ref="H278:H279" si="285">H279</f>
        <v>480</v>
      </c>
      <c r="I278" s="32">
        <f t="shared" ref="I278:I279" si="286">I279</f>
        <v>0</v>
      </c>
      <c r="J278" s="32">
        <f t="shared" ref="J278:J279" si="287">J279</f>
        <v>0</v>
      </c>
      <c r="K278" s="32">
        <f t="shared" ref="K278:K279" si="288">K279</f>
        <v>0</v>
      </c>
      <c r="L278" s="32">
        <f t="shared" si="238"/>
        <v>480</v>
      </c>
      <c r="M278" s="32">
        <f t="shared" si="239"/>
        <v>480</v>
      </c>
      <c r="N278" s="32">
        <f t="shared" si="240"/>
        <v>480</v>
      </c>
      <c r="O278" s="32">
        <f t="shared" ref="O278:O279" si="289">O279</f>
        <v>1920</v>
      </c>
      <c r="P278" s="32">
        <f t="shared" ref="P278:P279" si="290">P279</f>
        <v>1920</v>
      </c>
      <c r="Q278" s="32">
        <f t="shared" ref="Q278:Q279" si="291">Q279</f>
        <v>1920</v>
      </c>
      <c r="R278" s="32">
        <f t="shared" si="214"/>
        <v>2400</v>
      </c>
      <c r="S278" s="32">
        <f t="shared" si="215"/>
        <v>2400</v>
      </c>
      <c r="T278" s="32">
        <f t="shared" si="216"/>
        <v>2400</v>
      </c>
      <c r="U278" s="32">
        <f t="shared" ref="U278:U279" si="292">U279</f>
        <v>0</v>
      </c>
      <c r="V278" s="32">
        <f t="shared" si="217"/>
        <v>2400</v>
      </c>
      <c r="W278" s="32">
        <f t="shared" si="218"/>
        <v>2400</v>
      </c>
      <c r="X278" s="32">
        <f t="shared" si="219"/>
        <v>2400</v>
      </c>
      <c r="Y278" s="32">
        <f t="shared" ref="Y278:Y279" si="293">Y279</f>
        <v>0</v>
      </c>
      <c r="Z278" s="32">
        <f t="shared" ref="Z278:Z279" si="294">Z279</f>
        <v>0</v>
      </c>
      <c r="AA278" s="32">
        <f t="shared" ref="AA278:AA279" si="295">AA279</f>
        <v>0</v>
      </c>
      <c r="AB278" s="32">
        <f t="shared" si="220"/>
        <v>2400</v>
      </c>
      <c r="AC278" s="32">
        <f t="shared" si="221"/>
        <v>2400</v>
      </c>
      <c r="AD278" s="32">
        <f t="shared" si="222"/>
        <v>2400</v>
      </c>
      <c r="AE278" s="32">
        <f t="shared" ref="AE278:AE279" si="296">AE279</f>
        <v>0</v>
      </c>
      <c r="AF278" s="33"/>
      <c r="AG278" s="34"/>
      <c r="AH278" s="1" t="str">
        <f t="shared" si="223"/>
        <v/>
      </c>
    </row>
    <row r="279" ht="31.5">
      <c r="A279" s="14" t="s">
        <v>221</v>
      </c>
      <c r="B279" s="15" t="s">
        <v>188</v>
      </c>
      <c r="C279" s="14"/>
      <c r="D279" s="14"/>
      <c r="E279" s="31" t="s">
        <v>189</v>
      </c>
      <c r="F279" s="32">
        <f t="shared" si="283"/>
        <v>480</v>
      </c>
      <c r="G279" s="32">
        <f t="shared" si="284"/>
        <v>480</v>
      </c>
      <c r="H279" s="32">
        <f t="shared" si="285"/>
        <v>480</v>
      </c>
      <c r="I279" s="32">
        <f t="shared" si="286"/>
        <v>0</v>
      </c>
      <c r="J279" s="32">
        <f t="shared" si="287"/>
        <v>0</v>
      </c>
      <c r="K279" s="32">
        <f t="shared" si="288"/>
        <v>0</v>
      </c>
      <c r="L279" s="32">
        <f t="shared" si="238"/>
        <v>480</v>
      </c>
      <c r="M279" s="32">
        <f t="shared" si="239"/>
        <v>480</v>
      </c>
      <c r="N279" s="32">
        <f t="shared" si="240"/>
        <v>480</v>
      </c>
      <c r="O279" s="32">
        <f t="shared" si="289"/>
        <v>1920</v>
      </c>
      <c r="P279" s="32">
        <f t="shared" si="290"/>
        <v>1920</v>
      </c>
      <c r="Q279" s="32">
        <f t="shared" si="291"/>
        <v>1920</v>
      </c>
      <c r="R279" s="32">
        <f t="shared" si="214"/>
        <v>2400</v>
      </c>
      <c r="S279" s="32">
        <f t="shared" si="215"/>
        <v>2400</v>
      </c>
      <c r="T279" s="32">
        <f t="shared" si="216"/>
        <v>2400</v>
      </c>
      <c r="U279" s="32">
        <f t="shared" si="292"/>
        <v>0</v>
      </c>
      <c r="V279" s="32">
        <f t="shared" si="217"/>
        <v>2400</v>
      </c>
      <c r="W279" s="32">
        <f t="shared" si="218"/>
        <v>2400</v>
      </c>
      <c r="X279" s="32">
        <f t="shared" si="219"/>
        <v>2400</v>
      </c>
      <c r="Y279" s="32">
        <f t="shared" si="293"/>
        <v>0</v>
      </c>
      <c r="Z279" s="32">
        <f t="shared" si="294"/>
        <v>0</v>
      </c>
      <c r="AA279" s="32">
        <f t="shared" si="295"/>
        <v>0</v>
      </c>
      <c r="AB279" s="32">
        <f t="shared" si="220"/>
        <v>2400</v>
      </c>
      <c r="AC279" s="32">
        <f t="shared" si="221"/>
        <v>2400</v>
      </c>
      <c r="AD279" s="32">
        <f t="shared" si="222"/>
        <v>2400</v>
      </c>
      <c r="AE279" s="32">
        <f t="shared" si="296"/>
        <v>0</v>
      </c>
      <c r="AF279" s="33"/>
      <c r="AG279" s="34"/>
      <c r="AH279" s="1" t="str">
        <f t="shared" si="223"/>
        <v/>
      </c>
    </row>
    <row r="280">
      <c r="A280" s="14" t="s">
        <v>221</v>
      </c>
      <c r="B280" s="15">
        <v>300</v>
      </c>
      <c r="C280" s="14" t="s">
        <v>65</v>
      </c>
      <c r="D280" s="14" t="s">
        <v>67</v>
      </c>
      <c r="E280" s="31" t="s">
        <v>68</v>
      </c>
      <c r="F280" s="32">
        <v>480</v>
      </c>
      <c r="G280" s="32">
        <v>480</v>
      </c>
      <c r="H280" s="32">
        <v>480</v>
      </c>
      <c r="I280" s="32"/>
      <c r="J280" s="32"/>
      <c r="K280" s="32"/>
      <c r="L280" s="32">
        <f t="shared" si="238"/>
        <v>480</v>
      </c>
      <c r="M280" s="32">
        <f t="shared" si="239"/>
        <v>480</v>
      </c>
      <c r="N280" s="32">
        <f t="shared" si="240"/>
        <v>480</v>
      </c>
      <c r="O280" s="32">
        <v>1920</v>
      </c>
      <c r="P280" s="32">
        <v>1920</v>
      </c>
      <c r="Q280" s="32">
        <v>1920</v>
      </c>
      <c r="R280" s="32">
        <f t="shared" si="214"/>
        <v>2400</v>
      </c>
      <c r="S280" s="32">
        <f t="shared" si="215"/>
        <v>2400</v>
      </c>
      <c r="T280" s="32">
        <f t="shared" si="216"/>
        <v>2400</v>
      </c>
      <c r="U280" s="32"/>
      <c r="V280" s="32">
        <f t="shared" si="217"/>
        <v>2400</v>
      </c>
      <c r="W280" s="32">
        <f t="shared" si="218"/>
        <v>2400</v>
      </c>
      <c r="X280" s="32">
        <f t="shared" si="219"/>
        <v>2400</v>
      </c>
      <c r="Y280" s="32"/>
      <c r="Z280" s="32"/>
      <c r="AA280" s="32"/>
      <c r="AB280" s="32">
        <f t="shared" si="220"/>
        <v>2400</v>
      </c>
      <c r="AC280" s="32">
        <f t="shared" si="221"/>
        <v>2400</v>
      </c>
      <c r="AD280" s="32">
        <f t="shared" si="222"/>
        <v>2400</v>
      </c>
      <c r="AE280" s="32"/>
      <c r="AF280" s="33"/>
      <c r="AG280" s="34"/>
      <c r="AH280" s="1" t="str">
        <f t="shared" si="223"/>
        <v>0709</v>
      </c>
    </row>
    <row r="281" ht="47.25">
      <c r="A281" s="14" t="s">
        <v>223</v>
      </c>
      <c r="B281" s="15"/>
      <c r="C281" s="14"/>
      <c r="D281" s="14"/>
      <c r="E281" s="31" t="s">
        <v>224</v>
      </c>
      <c r="F281" s="32">
        <f>F282+F285+F288+F291+F298+F301</f>
        <v>75394</v>
      </c>
      <c r="G281" s="32">
        <f>G282+G285+G288+G291+G298+G301</f>
        <v>76004.400000000009</v>
      </c>
      <c r="H281" s="32">
        <f>H282+H285+H288+H291+H298+H301</f>
        <v>76004.400000000009</v>
      </c>
      <c r="I281" s="32">
        <f>I282+I285+I288+I291+I298+I301</f>
        <v>0</v>
      </c>
      <c r="J281" s="32">
        <f>J282+J285+J288+J291+J298+J301</f>
        <v>0</v>
      </c>
      <c r="K281" s="32">
        <f>K282+K285+K288+K291+K298+K301</f>
        <v>0</v>
      </c>
      <c r="L281" s="32">
        <f t="shared" si="238"/>
        <v>75394</v>
      </c>
      <c r="M281" s="32">
        <f t="shared" si="239"/>
        <v>76004.400000000009</v>
      </c>
      <c r="N281" s="32">
        <f t="shared" si="240"/>
        <v>76004.400000000009</v>
      </c>
      <c r="O281" s="32">
        <f>O282+O285+O288+O291+O298+O301</f>
        <v>1898.9000000000001</v>
      </c>
      <c r="P281" s="32">
        <f>P282+P285+P288+P291+P298+P301</f>
        <v>1898.9000000000001</v>
      </c>
      <c r="Q281" s="32">
        <f>Q282+Q285+Q288+Q291+Q298+Q301</f>
        <v>1898.9000000000001</v>
      </c>
      <c r="R281" s="32">
        <f t="shared" si="214"/>
        <v>77292.899999999994</v>
      </c>
      <c r="S281" s="32">
        <f t="shared" si="215"/>
        <v>77903.300000000003</v>
      </c>
      <c r="T281" s="32">
        <f t="shared" si="216"/>
        <v>77903.300000000003</v>
      </c>
      <c r="U281" s="32">
        <f>U282+U285+U288+U291+U298+U301</f>
        <v>0</v>
      </c>
      <c r="V281" s="32">
        <f t="shared" si="217"/>
        <v>77292.899999999994</v>
      </c>
      <c r="W281" s="32">
        <f t="shared" si="218"/>
        <v>77903.300000000003</v>
      </c>
      <c r="X281" s="32">
        <f t="shared" si="219"/>
        <v>77903.300000000003</v>
      </c>
      <c r="Y281" s="32">
        <f>Y282+Y285+Y288+Y291+Y298+Y301</f>
        <v>-265.5</v>
      </c>
      <c r="Z281" s="32">
        <f>Z282+Z285+Z288+Z291+Z298+Z301</f>
        <v>0</v>
      </c>
      <c r="AA281" s="32">
        <f>AA282+AA285+AA288+AA291+AA298+AA301</f>
        <v>0</v>
      </c>
      <c r="AB281" s="32">
        <f t="shared" si="220"/>
        <v>77027.399999999994</v>
      </c>
      <c r="AC281" s="32">
        <f t="shared" si="221"/>
        <v>77903.300000000003</v>
      </c>
      <c r="AD281" s="32">
        <f t="shared" si="222"/>
        <v>77903.300000000003</v>
      </c>
      <c r="AE281" s="32">
        <f>AE282+AE285+AE288+AE291+AE298+AE301</f>
        <v>0</v>
      </c>
      <c r="AF281" s="33"/>
      <c r="AG281" s="34"/>
      <c r="AH281" s="1" t="str">
        <f t="shared" si="223"/>
        <v/>
      </c>
    </row>
    <row r="282" ht="47.25">
      <c r="A282" s="14" t="s">
        <v>225</v>
      </c>
      <c r="B282" s="15"/>
      <c r="C282" s="14"/>
      <c r="D282" s="14"/>
      <c r="E282" s="31" t="s">
        <v>150</v>
      </c>
      <c r="F282" s="32">
        <f t="shared" ref="F282:F289" si="297">F283</f>
        <v>33576.400000000001</v>
      </c>
      <c r="G282" s="32">
        <f t="shared" ref="G282:G289" si="298">G283</f>
        <v>34638.900000000001</v>
      </c>
      <c r="H282" s="32">
        <f t="shared" ref="H282:H289" si="299">H283</f>
        <v>34638.900000000001</v>
      </c>
      <c r="I282" s="32">
        <f t="shared" ref="I282:I289" si="300">I283</f>
        <v>0</v>
      </c>
      <c r="J282" s="32">
        <f t="shared" ref="J282:J289" si="301">J283</f>
        <v>0</v>
      </c>
      <c r="K282" s="32">
        <f t="shared" ref="K282:K289" si="302">K283</f>
        <v>0</v>
      </c>
      <c r="L282" s="32">
        <f t="shared" si="238"/>
        <v>33576.400000000001</v>
      </c>
      <c r="M282" s="32">
        <f t="shared" si="239"/>
        <v>34638.900000000001</v>
      </c>
      <c r="N282" s="32">
        <f t="shared" si="240"/>
        <v>34638.900000000001</v>
      </c>
      <c r="O282" s="32">
        <f t="shared" ref="O282:O289" si="303">O283</f>
        <v>0</v>
      </c>
      <c r="P282" s="32">
        <f t="shared" ref="P282:P289" si="304">P283</f>
        <v>0</v>
      </c>
      <c r="Q282" s="32">
        <f t="shared" ref="Q282:Q289" si="305">Q283</f>
        <v>0</v>
      </c>
      <c r="R282" s="32">
        <f t="shared" si="214"/>
        <v>33576.400000000001</v>
      </c>
      <c r="S282" s="32">
        <f t="shared" si="215"/>
        <v>34638.900000000001</v>
      </c>
      <c r="T282" s="32">
        <f t="shared" si="216"/>
        <v>34638.900000000001</v>
      </c>
      <c r="U282" s="32">
        <f t="shared" ref="U282:U289" si="306">U283</f>
        <v>0</v>
      </c>
      <c r="V282" s="32">
        <f t="shared" si="217"/>
        <v>33576.400000000001</v>
      </c>
      <c r="W282" s="32">
        <f t="shared" si="218"/>
        <v>34638.900000000001</v>
      </c>
      <c r="X282" s="32">
        <f t="shared" si="219"/>
        <v>34638.900000000001</v>
      </c>
      <c r="Y282" s="32">
        <f t="shared" ref="Y282:Y289" si="307">Y283</f>
        <v>0</v>
      </c>
      <c r="Z282" s="32">
        <f t="shared" ref="Z282:Z289" si="308">Z283</f>
        <v>0</v>
      </c>
      <c r="AA282" s="32">
        <f t="shared" ref="AA282:AA289" si="309">AA283</f>
        <v>0</v>
      </c>
      <c r="AB282" s="32">
        <f t="shared" si="220"/>
        <v>33576.400000000001</v>
      </c>
      <c r="AC282" s="32">
        <f t="shared" si="221"/>
        <v>34638.900000000001</v>
      </c>
      <c r="AD282" s="32">
        <f t="shared" si="222"/>
        <v>34638.900000000001</v>
      </c>
      <c r="AE282" s="32">
        <f t="shared" ref="AE282:AE289" si="310">AE283</f>
        <v>0</v>
      </c>
      <c r="AF282" s="33"/>
      <c r="AG282" s="34"/>
      <c r="AH282" s="1" t="str">
        <f t="shared" si="223"/>
        <v/>
      </c>
    </row>
    <row r="283" ht="47.25">
      <c r="A283" s="14" t="s">
        <v>225</v>
      </c>
      <c r="B283" s="15" t="s">
        <v>55</v>
      </c>
      <c r="C283" s="14"/>
      <c r="D283" s="14"/>
      <c r="E283" s="31" t="s">
        <v>56</v>
      </c>
      <c r="F283" s="32">
        <f t="shared" si="297"/>
        <v>33576.400000000001</v>
      </c>
      <c r="G283" s="32">
        <f t="shared" si="298"/>
        <v>34638.900000000001</v>
      </c>
      <c r="H283" s="32">
        <f t="shared" si="299"/>
        <v>34638.900000000001</v>
      </c>
      <c r="I283" s="32">
        <f t="shared" si="300"/>
        <v>0</v>
      </c>
      <c r="J283" s="32">
        <f t="shared" si="301"/>
        <v>0</v>
      </c>
      <c r="K283" s="32">
        <f t="shared" si="302"/>
        <v>0</v>
      </c>
      <c r="L283" s="32">
        <f t="shared" si="238"/>
        <v>33576.400000000001</v>
      </c>
      <c r="M283" s="32">
        <f t="shared" si="239"/>
        <v>34638.900000000001</v>
      </c>
      <c r="N283" s="32">
        <f t="shared" si="240"/>
        <v>34638.900000000001</v>
      </c>
      <c r="O283" s="32">
        <f t="shared" si="303"/>
        <v>0</v>
      </c>
      <c r="P283" s="32">
        <f t="shared" si="304"/>
        <v>0</v>
      </c>
      <c r="Q283" s="32">
        <f t="shared" si="305"/>
        <v>0</v>
      </c>
      <c r="R283" s="32">
        <f t="shared" si="214"/>
        <v>33576.400000000001</v>
      </c>
      <c r="S283" s="32">
        <f t="shared" si="215"/>
        <v>34638.900000000001</v>
      </c>
      <c r="T283" s="32">
        <f t="shared" si="216"/>
        <v>34638.900000000001</v>
      </c>
      <c r="U283" s="32">
        <f t="shared" si="306"/>
        <v>0</v>
      </c>
      <c r="V283" s="32">
        <f t="shared" si="217"/>
        <v>33576.400000000001</v>
      </c>
      <c r="W283" s="32">
        <f t="shared" si="218"/>
        <v>34638.900000000001</v>
      </c>
      <c r="X283" s="32">
        <f t="shared" si="219"/>
        <v>34638.900000000001</v>
      </c>
      <c r="Y283" s="32">
        <f t="shared" si="307"/>
        <v>0</v>
      </c>
      <c r="Z283" s="32">
        <f t="shared" si="308"/>
        <v>0</v>
      </c>
      <c r="AA283" s="32">
        <f t="shared" si="309"/>
        <v>0</v>
      </c>
      <c r="AB283" s="32">
        <f t="shared" si="220"/>
        <v>33576.400000000001</v>
      </c>
      <c r="AC283" s="32">
        <f t="shared" si="221"/>
        <v>34638.900000000001</v>
      </c>
      <c r="AD283" s="32">
        <f t="shared" si="222"/>
        <v>34638.900000000001</v>
      </c>
      <c r="AE283" s="32">
        <f t="shared" si="310"/>
        <v>0</v>
      </c>
      <c r="AF283" s="33"/>
      <c r="AG283" s="34"/>
      <c r="AH283" s="1" t="str">
        <f t="shared" si="223"/>
        <v/>
      </c>
    </row>
    <row r="284">
      <c r="A284" s="14" t="s">
        <v>225</v>
      </c>
      <c r="B284" s="15">
        <v>600</v>
      </c>
      <c r="C284" s="14" t="s">
        <v>65</v>
      </c>
      <c r="D284" s="14" t="s">
        <v>65</v>
      </c>
      <c r="E284" s="31" t="s">
        <v>66</v>
      </c>
      <c r="F284" s="32">
        <v>33576.400000000001</v>
      </c>
      <c r="G284" s="32">
        <v>34638.900000000001</v>
      </c>
      <c r="H284" s="32">
        <v>34638.900000000001</v>
      </c>
      <c r="I284" s="32"/>
      <c r="J284" s="32"/>
      <c r="K284" s="32"/>
      <c r="L284" s="32">
        <f t="shared" si="238"/>
        <v>33576.400000000001</v>
      </c>
      <c r="M284" s="32">
        <f t="shared" si="239"/>
        <v>34638.900000000001</v>
      </c>
      <c r="N284" s="32">
        <f t="shared" si="240"/>
        <v>34638.900000000001</v>
      </c>
      <c r="O284" s="32"/>
      <c r="P284" s="32"/>
      <c r="Q284" s="32"/>
      <c r="R284" s="32">
        <f t="shared" si="214"/>
        <v>33576.400000000001</v>
      </c>
      <c r="S284" s="32">
        <f t="shared" si="215"/>
        <v>34638.900000000001</v>
      </c>
      <c r="T284" s="32">
        <f t="shared" si="216"/>
        <v>34638.900000000001</v>
      </c>
      <c r="U284" s="32"/>
      <c r="V284" s="32">
        <f t="shared" si="217"/>
        <v>33576.400000000001</v>
      </c>
      <c r="W284" s="32">
        <f t="shared" si="218"/>
        <v>34638.900000000001</v>
      </c>
      <c r="X284" s="32">
        <f t="shared" si="219"/>
        <v>34638.900000000001</v>
      </c>
      <c r="Y284" s="32"/>
      <c r="Z284" s="32"/>
      <c r="AA284" s="32"/>
      <c r="AB284" s="32">
        <f t="shared" si="220"/>
        <v>33576.400000000001</v>
      </c>
      <c r="AC284" s="32">
        <f t="shared" si="221"/>
        <v>34638.900000000001</v>
      </c>
      <c r="AD284" s="32">
        <f t="shared" si="222"/>
        <v>34638.900000000001</v>
      </c>
      <c r="AE284" s="32"/>
      <c r="AF284" s="33"/>
      <c r="AG284" s="34"/>
      <c r="AH284" s="1" t="str">
        <f t="shared" si="223"/>
        <v>0707</v>
      </c>
    </row>
    <row r="285">
      <c r="A285" s="14" t="s">
        <v>226</v>
      </c>
      <c r="B285" s="15"/>
      <c r="C285" s="14"/>
      <c r="D285" s="14"/>
      <c r="E285" s="31" t="s">
        <v>227</v>
      </c>
      <c r="F285" s="32">
        <f t="shared" si="297"/>
        <v>6705.8999999999996</v>
      </c>
      <c r="G285" s="32">
        <f t="shared" si="298"/>
        <v>6705.8999999999996</v>
      </c>
      <c r="H285" s="32">
        <f t="shared" si="299"/>
        <v>6705.8999999999996</v>
      </c>
      <c r="I285" s="32">
        <f t="shared" si="300"/>
        <v>0</v>
      </c>
      <c r="J285" s="32">
        <f t="shared" si="301"/>
        <v>0</v>
      </c>
      <c r="K285" s="32">
        <f t="shared" si="302"/>
        <v>0</v>
      </c>
      <c r="L285" s="32">
        <f t="shared" si="238"/>
        <v>6705.8999999999996</v>
      </c>
      <c r="M285" s="32">
        <f t="shared" si="239"/>
        <v>6705.8999999999996</v>
      </c>
      <c r="N285" s="32">
        <f t="shared" si="240"/>
        <v>6705.8999999999996</v>
      </c>
      <c r="O285" s="32">
        <f t="shared" si="303"/>
        <v>0</v>
      </c>
      <c r="P285" s="32">
        <f t="shared" si="304"/>
        <v>0</v>
      </c>
      <c r="Q285" s="32">
        <f t="shared" si="305"/>
        <v>0</v>
      </c>
      <c r="R285" s="32">
        <f t="shared" si="214"/>
        <v>6705.8999999999996</v>
      </c>
      <c r="S285" s="32">
        <f t="shared" si="215"/>
        <v>6705.8999999999996</v>
      </c>
      <c r="T285" s="32">
        <f t="shared" si="216"/>
        <v>6705.8999999999996</v>
      </c>
      <c r="U285" s="32">
        <f t="shared" si="306"/>
        <v>0</v>
      </c>
      <c r="V285" s="32">
        <f t="shared" si="217"/>
        <v>6705.8999999999996</v>
      </c>
      <c r="W285" s="32">
        <f t="shared" si="218"/>
        <v>6705.8999999999996</v>
      </c>
      <c r="X285" s="32">
        <f t="shared" si="219"/>
        <v>6705.8999999999996</v>
      </c>
      <c r="Y285" s="32">
        <f t="shared" si="307"/>
        <v>0</v>
      </c>
      <c r="Z285" s="32">
        <f t="shared" si="308"/>
        <v>0</v>
      </c>
      <c r="AA285" s="32">
        <f t="shared" si="309"/>
        <v>0</v>
      </c>
      <c r="AB285" s="32">
        <f t="shared" si="220"/>
        <v>6705.8999999999996</v>
      </c>
      <c r="AC285" s="32">
        <f t="shared" si="221"/>
        <v>6705.8999999999996</v>
      </c>
      <c r="AD285" s="32">
        <f t="shared" si="222"/>
        <v>6705.8999999999996</v>
      </c>
      <c r="AE285" s="32">
        <f t="shared" si="310"/>
        <v>0</v>
      </c>
      <c r="AF285" s="33"/>
      <c r="AG285" s="34"/>
      <c r="AH285" s="1" t="str">
        <f t="shared" si="223"/>
        <v/>
      </c>
    </row>
    <row r="286" ht="47.25">
      <c r="A286" s="14" t="s">
        <v>226</v>
      </c>
      <c r="B286" s="15" t="s">
        <v>55</v>
      </c>
      <c r="C286" s="14"/>
      <c r="D286" s="14"/>
      <c r="E286" s="31" t="s">
        <v>56</v>
      </c>
      <c r="F286" s="32">
        <f t="shared" si="297"/>
        <v>6705.8999999999996</v>
      </c>
      <c r="G286" s="32">
        <f t="shared" si="298"/>
        <v>6705.8999999999996</v>
      </c>
      <c r="H286" s="32">
        <f t="shared" si="299"/>
        <v>6705.8999999999996</v>
      </c>
      <c r="I286" s="32">
        <f t="shared" si="300"/>
        <v>0</v>
      </c>
      <c r="J286" s="32">
        <f t="shared" si="301"/>
        <v>0</v>
      </c>
      <c r="K286" s="32">
        <f t="shared" si="302"/>
        <v>0</v>
      </c>
      <c r="L286" s="32">
        <f t="shared" si="238"/>
        <v>6705.8999999999996</v>
      </c>
      <c r="M286" s="32">
        <f t="shared" si="239"/>
        <v>6705.8999999999996</v>
      </c>
      <c r="N286" s="32">
        <f t="shared" si="240"/>
        <v>6705.8999999999996</v>
      </c>
      <c r="O286" s="32">
        <f t="shared" si="303"/>
        <v>0</v>
      </c>
      <c r="P286" s="32">
        <f t="shared" si="304"/>
        <v>0</v>
      </c>
      <c r="Q286" s="32">
        <f t="shared" si="305"/>
        <v>0</v>
      </c>
      <c r="R286" s="32">
        <f t="shared" si="214"/>
        <v>6705.8999999999996</v>
      </c>
      <c r="S286" s="32">
        <f t="shared" si="215"/>
        <v>6705.8999999999996</v>
      </c>
      <c r="T286" s="32">
        <f t="shared" si="216"/>
        <v>6705.8999999999996</v>
      </c>
      <c r="U286" s="32">
        <f t="shared" si="306"/>
        <v>0</v>
      </c>
      <c r="V286" s="32">
        <f t="shared" si="217"/>
        <v>6705.8999999999996</v>
      </c>
      <c r="W286" s="32">
        <f t="shared" si="218"/>
        <v>6705.8999999999996</v>
      </c>
      <c r="X286" s="32">
        <f t="shared" si="219"/>
        <v>6705.8999999999996</v>
      </c>
      <c r="Y286" s="32">
        <f t="shared" si="307"/>
        <v>0</v>
      </c>
      <c r="Z286" s="32">
        <f t="shared" si="308"/>
        <v>0</v>
      </c>
      <c r="AA286" s="32">
        <f t="shared" si="309"/>
        <v>0</v>
      </c>
      <c r="AB286" s="32">
        <f t="shared" si="220"/>
        <v>6705.8999999999996</v>
      </c>
      <c r="AC286" s="32">
        <f t="shared" si="221"/>
        <v>6705.8999999999996</v>
      </c>
      <c r="AD286" s="32">
        <f t="shared" si="222"/>
        <v>6705.8999999999996</v>
      </c>
      <c r="AE286" s="32">
        <f t="shared" si="310"/>
        <v>0</v>
      </c>
      <c r="AF286" s="33"/>
      <c r="AG286" s="34"/>
      <c r="AH286" s="1" t="str">
        <f t="shared" si="223"/>
        <v/>
      </c>
    </row>
    <row r="287">
      <c r="A287" s="14" t="s">
        <v>226</v>
      </c>
      <c r="B287" s="15">
        <v>600</v>
      </c>
      <c r="C287" s="14" t="s">
        <v>65</v>
      </c>
      <c r="D287" s="14" t="s">
        <v>65</v>
      </c>
      <c r="E287" s="31" t="s">
        <v>66</v>
      </c>
      <c r="F287" s="32">
        <v>6705.8999999999996</v>
      </c>
      <c r="G287" s="32">
        <v>6705.8999999999996</v>
      </c>
      <c r="H287" s="32">
        <v>6705.8999999999996</v>
      </c>
      <c r="I287" s="32"/>
      <c r="J287" s="32"/>
      <c r="K287" s="32"/>
      <c r="L287" s="32">
        <f t="shared" si="238"/>
        <v>6705.8999999999996</v>
      </c>
      <c r="M287" s="32">
        <f t="shared" si="239"/>
        <v>6705.8999999999996</v>
      </c>
      <c r="N287" s="32">
        <f t="shared" si="240"/>
        <v>6705.8999999999996</v>
      </c>
      <c r="O287" s="32"/>
      <c r="P287" s="32"/>
      <c r="Q287" s="32"/>
      <c r="R287" s="32">
        <f t="shared" si="214"/>
        <v>6705.8999999999996</v>
      </c>
      <c r="S287" s="32">
        <f t="shared" si="215"/>
        <v>6705.8999999999996</v>
      </c>
      <c r="T287" s="32">
        <f t="shared" si="216"/>
        <v>6705.8999999999996</v>
      </c>
      <c r="U287" s="32"/>
      <c r="V287" s="32">
        <f t="shared" si="217"/>
        <v>6705.8999999999996</v>
      </c>
      <c r="W287" s="32">
        <f t="shared" si="218"/>
        <v>6705.8999999999996</v>
      </c>
      <c r="X287" s="32">
        <f t="shared" si="219"/>
        <v>6705.8999999999996</v>
      </c>
      <c r="Y287" s="32"/>
      <c r="Z287" s="32"/>
      <c r="AA287" s="32"/>
      <c r="AB287" s="32">
        <f t="shared" si="220"/>
        <v>6705.8999999999996</v>
      </c>
      <c r="AC287" s="32">
        <f t="shared" si="221"/>
        <v>6705.8999999999996</v>
      </c>
      <c r="AD287" s="32">
        <f t="shared" si="222"/>
        <v>6705.8999999999996</v>
      </c>
      <c r="AE287" s="32"/>
      <c r="AF287" s="33"/>
      <c r="AG287" s="34"/>
      <c r="AH287" s="1" t="str">
        <f t="shared" si="223"/>
        <v>0707</v>
      </c>
    </row>
    <row r="288">
      <c r="A288" s="14" t="s">
        <v>228</v>
      </c>
      <c r="B288" s="15"/>
      <c r="C288" s="14"/>
      <c r="D288" s="14"/>
      <c r="E288" s="31" t="s">
        <v>217</v>
      </c>
      <c r="F288" s="32">
        <f t="shared" si="297"/>
        <v>531.29999999999995</v>
      </c>
      <c r="G288" s="32">
        <f t="shared" si="298"/>
        <v>0</v>
      </c>
      <c r="H288" s="32">
        <f t="shared" si="299"/>
        <v>0</v>
      </c>
      <c r="I288" s="32">
        <f t="shared" si="300"/>
        <v>0</v>
      </c>
      <c r="J288" s="32">
        <f t="shared" si="301"/>
        <v>0</v>
      </c>
      <c r="K288" s="32">
        <f t="shared" si="302"/>
        <v>0</v>
      </c>
      <c r="L288" s="32">
        <f t="shared" si="238"/>
        <v>531.29999999999995</v>
      </c>
      <c r="M288" s="32">
        <f t="shared" si="239"/>
        <v>0</v>
      </c>
      <c r="N288" s="32">
        <f t="shared" si="240"/>
        <v>0</v>
      </c>
      <c r="O288" s="32">
        <f t="shared" si="303"/>
        <v>0</v>
      </c>
      <c r="P288" s="32">
        <f t="shared" si="304"/>
        <v>0</v>
      </c>
      <c r="Q288" s="32">
        <f t="shared" si="305"/>
        <v>0</v>
      </c>
      <c r="R288" s="32">
        <f t="shared" si="214"/>
        <v>531.29999999999995</v>
      </c>
      <c r="S288" s="32">
        <f t="shared" si="215"/>
        <v>0</v>
      </c>
      <c r="T288" s="32">
        <f t="shared" si="216"/>
        <v>0</v>
      </c>
      <c r="U288" s="32">
        <f t="shared" si="306"/>
        <v>0</v>
      </c>
      <c r="V288" s="32">
        <f t="shared" si="217"/>
        <v>531.29999999999995</v>
      </c>
      <c r="W288" s="32">
        <f t="shared" si="218"/>
        <v>0</v>
      </c>
      <c r="X288" s="32">
        <f t="shared" si="219"/>
        <v>0</v>
      </c>
      <c r="Y288" s="32">
        <f t="shared" si="307"/>
        <v>-265.5</v>
      </c>
      <c r="Z288" s="32">
        <f t="shared" si="308"/>
        <v>0</v>
      </c>
      <c r="AA288" s="32">
        <f t="shared" si="309"/>
        <v>0</v>
      </c>
      <c r="AB288" s="32">
        <f t="shared" si="220"/>
        <v>265.79999999999995</v>
      </c>
      <c r="AC288" s="32">
        <f t="shared" si="221"/>
        <v>0</v>
      </c>
      <c r="AD288" s="32">
        <f t="shared" si="222"/>
        <v>0</v>
      </c>
      <c r="AE288" s="32">
        <f t="shared" si="310"/>
        <v>0</v>
      </c>
      <c r="AF288" s="33"/>
      <c r="AG288" s="34"/>
      <c r="AH288" s="1" t="str">
        <f t="shared" si="223"/>
        <v/>
      </c>
    </row>
    <row r="289" ht="47.25">
      <c r="A289" s="14" t="s">
        <v>228</v>
      </c>
      <c r="B289" s="15" t="s">
        <v>55</v>
      </c>
      <c r="C289" s="14"/>
      <c r="D289" s="14"/>
      <c r="E289" s="31" t="s">
        <v>56</v>
      </c>
      <c r="F289" s="32">
        <f t="shared" si="297"/>
        <v>531.29999999999995</v>
      </c>
      <c r="G289" s="32">
        <f t="shared" si="298"/>
        <v>0</v>
      </c>
      <c r="H289" s="32">
        <f t="shared" si="299"/>
        <v>0</v>
      </c>
      <c r="I289" s="32">
        <f t="shared" si="300"/>
        <v>0</v>
      </c>
      <c r="J289" s="32">
        <f t="shared" si="301"/>
        <v>0</v>
      </c>
      <c r="K289" s="32">
        <f t="shared" si="302"/>
        <v>0</v>
      </c>
      <c r="L289" s="32">
        <f t="shared" si="238"/>
        <v>531.29999999999995</v>
      </c>
      <c r="M289" s="32">
        <f t="shared" si="239"/>
        <v>0</v>
      </c>
      <c r="N289" s="32">
        <f t="shared" si="240"/>
        <v>0</v>
      </c>
      <c r="O289" s="32">
        <f t="shared" si="303"/>
        <v>0</v>
      </c>
      <c r="P289" s="32">
        <f t="shared" si="304"/>
        <v>0</v>
      </c>
      <c r="Q289" s="32">
        <f t="shared" si="305"/>
        <v>0</v>
      </c>
      <c r="R289" s="32">
        <f t="shared" si="214"/>
        <v>531.29999999999995</v>
      </c>
      <c r="S289" s="32">
        <f t="shared" si="215"/>
        <v>0</v>
      </c>
      <c r="T289" s="32">
        <f t="shared" si="216"/>
        <v>0</v>
      </c>
      <c r="U289" s="32">
        <f t="shared" si="306"/>
        <v>0</v>
      </c>
      <c r="V289" s="32">
        <f t="shared" si="217"/>
        <v>531.29999999999995</v>
      </c>
      <c r="W289" s="32">
        <f t="shared" si="218"/>
        <v>0</v>
      </c>
      <c r="X289" s="32">
        <f t="shared" si="219"/>
        <v>0</v>
      </c>
      <c r="Y289" s="32">
        <f t="shared" si="307"/>
        <v>-265.5</v>
      </c>
      <c r="Z289" s="32">
        <f t="shared" si="308"/>
        <v>0</v>
      </c>
      <c r="AA289" s="32">
        <f t="shared" si="309"/>
        <v>0</v>
      </c>
      <c r="AB289" s="32">
        <f t="shared" si="220"/>
        <v>265.79999999999995</v>
      </c>
      <c r="AC289" s="32">
        <f t="shared" si="221"/>
        <v>0</v>
      </c>
      <c r="AD289" s="32">
        <f t="shared" si="222"/>
        <v>0</v>
      </c>
      <c r="AE289" s="32">
        <f t="shared" si="310"/>
        <v>0</v>
      </c>
      <c r="AF289" s="33"/>
      <c r="AG289" s="34"/>
      <c r="AH289" s="1" t="str">
        <f t="shared" si="223"/>
        <v/>
      </c>
    </row>
    <row r="290">
      <c r="A290" s="14" t="s">
        <v>228</v>
      </c>
      <c r="B290" s="15">
        <v>600</v>
      </c>
      <c r="C290" s="14" t="s">
        <v>65</v>
      </c>
      <c r="D290" s="14" t="s">
        <v>65</v>
      </c>
      <c r="E290" s="31" t="s">
        <v>66</v>
      </c>
      <c r="F290" s="32">
        <v>531.29999999999995</v>
      </c>
      <c r="G290" s="32"/>
      <c r="H290" s="32"/>
      <c r="I290" s="32"/>
      <c r="J290" s="32"/>
      <c r="K290" s="32"/>
      <c r="L290" s="32">
        <f t="shared" si="238"/>
        <v>531.29999999999995</v>
      </c>
      <c r="M290" s="32">
        <f t="shared" si="239"/>
        <v>0</v>
      </c>
      <c r="N290" s="32">
        <f t="shared" si="240"/>
        <v>0</v>
      </c>
      <c r="O290" s="32"/>
      <c r="P290" s="32"/>
      <c r="Q290" s="32"/>
      <c r="R290" s="32">
        <f t="shared" si="214"/>
        <v>531.29999999999995</v>
      </c>
      <c r="S290" s="32">
        <f t="shared" si="215"/>
        <v>0</v>
      </c>
      <c r="T290" s="32">
        <f t="shared" si="216"/>
        <v>0</v>
      </c>
      <c r="U290" s="32"/>
      <c r="V290" s="32">
        <f t="shared" si="217"/>
        <v>531.29999999999995</v>
      </c>
      <c r="W290" s="32">
        <f t="shared" si="218"/>
        <v>0</v>
      </c>
      <c r="X290" s="32">
        <f t="shared" si="219"/>
        <v>0</v>
      </c>
      <c r="Y290" s="32">
        <v>-265.5</v>
      </c>
      <c r="Z290" s="32"/>
      <c r="AA290" s="32"/>
      <c r="AB290" s="32">
        <f t="shared" si="220"/>
        <v>265.79999999999995</v>
      </c>
      <c r="AC290" s="32">
        <f t="shared" si="221"/>
        <v>0</v>
      </c>
      <c r="AD290" s="32">
        <f t="shared" si="222"/>
        <v>0</v>
      </c>
      <c r="AE290" s="32"/>
      <c r="AF290" s="33"/>
      <c r="AG290" s="34"/>
      <c r="AH290" s="1" t="str">
        <f t="shared" si="223"/>
        <v>0707</v>
      </c>
    </row>
    <row r="291" ht="31.5">
      <c r="A291" s="14" t="s">
        <v>229</v>
      </c>
      <c r="B291" s="15"/>
      <c r="C291" s="14"/>
      <c r="D291" s="14"/>
      <c r="E291" s="31" t="s">
        <v>230</v>
      </c>
      <c r="F291" s="32">
        <f>F292+F294+F296</f>
        <v>4249.6000000000004</v>
      </c>
      <c r="G291" s="32">
        <f>G292+G294+G296</f>
        <v>4249.6000000000004</v>
      </c>
      <c r="H291" s="32">
        <f>H292+H294+H296</f>
        <v>4249.6000000000004</v>
      </c>
      <c r="I291" s="32">
        <f>I292+I294+I296</f>
        <v>0</v>
      </c>
      <c r="J291" s="32">
        <f>J292+J294+J296</f>
        <v>0</v>
      </c>
      <c r="K291" s="32">
        <f>K292+K294+K296</f>
        <v>0</v>
      </c>
      <c r="L291" s="32">
        <f t="shared" si="238"/>
        <v>4249.6000000000004</v>
      </c>
      <c r="M291" s="32">
        <f t="shared" si="239"/>
        <v>4249.6000000000004</v>
      </c>
      <c r="N291" s="32">
        <f t="shared" si="240"/>
        <v>4249.6000000000004</v>
      </c>
      <c r="O291" s="32">
        <f>O292+O294+O296</f>
        <v>1898.9000000000001</v>
      </c>
      <c r="P291" s="32">
        <f>P292+P294+P296</f>
        <v>1898.9000000000001</v>
      </c>
      <c r="Q291" s="32">
        <f>Q292+Q294+Q296</f>
        <v>1898.9000000000001</v>
      </c>
      <c r="R291" s="32">
        <f t="shared" si="214"/>
        <v>6148.5</v>
      </c>
      <c r="S291" s="32">
        <f t="shared" si="215"/>
        <v>6148.5</v>
      </c>
      <c r="T291" s="32">
        <f t="shared" si="216"/>
        <v>6148.5</v>
      </c>
      <c r="U291" s="32">
        <f>U292+U294+U296</f>
        <v>0</v>
      </c>
      <c r="V291" s="32">
        <f t="shared" si="217"/>
        <v>6148.5</v>
      </c>
      <c r="W291" s="32">
        <f t="shared" si="218"/>
        <v>6148.5</v>
      </c>
      <c r="X291" s="32">
        <f t="shared" si="219"/>
        <v>6148.5</v>
      </c>
      <c r="Y291" s="32">
        <f>Y292+Y294+Y296</f>
        <v>0</v>
      </c>
      <c r="Z291" s="32">
        <f>Z292+Z294+Z296</f>
        <v>0</v>
      </c>
      <c r="AA291" s="32">
        <f>AA292+AA294+AA296</f>
        <v>0</v>
      </c>
      <c r="AB291" s="32">
        <f t="shared" si="220"/>
        <v>6148.5</v>
      </c>
      <c r="AC291" s="32">
        <f t="shared" si="221"/>
        <v>6148.5</v>
      </c>
      <c r="AD291" s="32">
        <f t="shared" si="222"/>
        <v>6148.5</v>
      </c>
      <c r="AE291" s="32">
        <f>AE292+AE294+AE296</f>
        <v>0</v>
      </c>
      <c r="AF291" s="33"/>
      <c r="AG291" s="34"/>
      <c r="AH291" s="1" t="str">
        <f t="shared" si="223"/>
        <v/>
      </c>
    </row>
    <row r="292" ht="31.5">
      <c r="A292" s="14" t="s">
        <v>229</v>
      </c>
      <c r="B292" s="15" t="s">
        <v>48</v>
      </c>
      <c r="C292" s="14"/>
      <c r="D292" s="14"/>
      <c r="E292" s="31" t="s">
        <v>49</v>
      </c>
      <c r="F292" s="32">
        <f>F293</f>
        <v>767.60000000000002</v>
      </c>
      <c r="G292" s="32">
        <f>G293</f>
        <v>767.60000000000002</v>
      </c>
      <c r="H292" s="32">
        <f>H293</f>
        <v>767.60000000000002</v>
      </c>
      <c r="I292" s="32">
        <f>I293</f>
        <v>0</v>
      </c>
      <c r="J292" s="32">
        <f>J293</f>
        <v>0</v>
      </c>
      <c r="K292" s="32">
        <f>K293</f>
        <v>0</v>
      </c>
      <c r="L292" s="32">
        <f t="shared" si="238"/>
        <v>767.60000000000002</v>
      </c>
      <c r="M292" s="32">
        <f t="shared" si="239"/>
        <v>767.60000000000002</v>
      </c>
      <c r="N292" s="32">
        <f t="shared" si="240"/>
        <v>767.60000000000002</v>
      </c>
      <c r="O292" s="32">
        <f>O293</f>
        <v>0</v>
      </c>
      <c r="P292" s="32">
        <f>P293</f>
        <v>0</v>
      </c>
      <c r="Q292" s="32">
        <f>Q293</f>
        <v>0</v>
      </c>
      <c r="R292" s="32">
        <f t="shared" ref="R292:R355" si="311">L292+O292</f>
        <v>767.60000000000002</v>
      </c>
      <c r="S292" s="32">
        <f t="shared" ref="S292:S355" si="312">M292+P292</f>
        <v>767.60000000000002</v>
      </c>
      <c r="T292" s="32">
        <f t="shared" ref="T292:T355" si="313">N292+Q292</f>
        <v>767.60000000000002</v>
      </c>
      <c r="U292" s="32">
        <f>U293</f>
        <v>0</v>
      </c>
      <c r="V292" s="32">
        <f t="shared" ref="V292:V355" si="314">R292+U292</f>
        <v>767.60000000000002</v>
      </c>
      <c r="W292" s="32">
        <f t="shared" ref="W292:W355" si="315">S292</f>
        <v>767.60000000000002</v>
      </c>
      <c r="X292" s="32">
        <f t="shared" ref="X292:X355" si="316">T292</f>
        <v>767.60000000000002</v>
      </c>
      <c r="Y292" s="32">
        <f>Y293</f>
        <v>0</v>
      </c>
      <c r="Z292" s="32">
        <f>Z293</f>
        <v>0</v>
      </c>
      <c r="AA292" s="32">
        <f>AA293</f>
        <v>0</v>
      </c>
      <c r="AB292" s="32">
        <f t="shared" ref="AB292:AB355" si="317">V292+Y292</f>
        <v>767.60000000000002</v>
      </c>
      <c r="AC292" s="32">
        <f t="shared" ref="AC292:AC355" si="318">W292+Z292</f>
        <v>767.60000000000002</v>
      </c>
      <c r="AD292" s="32">
        <f t="shared" ref="AD292:AD355" si="319">X292+AA292</f>
        <v>767.60000000000002</v>
      </c>
      <c r="AE292" s="32">
        <f>AE293</f>
        <v>0</v>
      </c>
      <c r="AF292" s="33"/>
      <c r="AG292" s="34"/>
      <c r="AH292" s="1" t="str">
        <f t="shared" ref="AH292:AH355" si="320">CONCATENATE(C292,D292)</f>
        <v/>
      </c>
    </row>
    <row r="293">
      <c r="A293" s="14" t="s">
        <v>229</v>
      </c>
      <c r="B293" s="15">
        <v>200</v>
      </c>
      <c r="C293" s="14" t="s">
        <v>65</v>
      </c>
      <c r="D293" s="14" t="s">
        <v>65</v>
      </c>
      <c r="E293" s="31" t="s">
        <v>66</v>
      </c>
      <c r="F293" s="32">
        <v>767.60000000000002</v>
      </c>
      <c r="G293" s="32">
        <v>767.60000000000002</v>
      </c>
      <c r="H293" s="32">
        <v>767.60000000000002</v>
      </c>
      <c r="I293" s="32"/>
      <c r="J293" s="32"/>
      <c r="K293" s="32"/>
      <c r="L293" s="32">
        <f t="shared" si="238"/>
        <v>767.60000000000002</v>
      </c>
      <c r="M293" s="32">
        <f t="shared" si="239"/>
        <v>767.60000000000002</v>
      </c>
      <c r="N293" s="32">
        <f t="shared" si="240"/>
        <v>767.60000000000002</v>
      </c>
      <c r="O293" s="32"/>
      <c r="P293" s="32"/>
      <c r="Q293" s="32"/>
      <c r="R293" s="32">
        <f t="shared" si="311"/>
        <v>767.60000000000002</v>
      </c>
      <c r="S293" s="32">
        <f t="shared" si="312"/>
        <v>767.60000000000002</v>
      </c>
      <c r="T293" s="32">
        <f t="shared" si="313"/>
        <v>767.60000000000002</v>
      </c>
      <c r="U293" s="32"/>
      <c r="V293" s="32">
        <f t="shared" si="314"/>
        <v>767.60000000000002</v>
      </c>
      <c r="W293" s="32">
        <f t="shared" si="315"/>
        <v>767.60000000000002</v>
      </c>
      <c r="X293" s="32">
        <f t="shared" si="316"/>
        <v>767.60000000000002</v>
      </c>
      <c r="Y293" s="32"/>
      <c r="Z293" s="32"/>
      <c r="AA293" s="32"/>
      <c r="AB293" s="32">
        <f t="shared" si="317"/>
        <v>767.60000000000002</v>
      </c>
      <c r="AC293" s="32">
        <f t="shared" si="318"/>
        <v>767.60000000000002</v>
      </c>
      <c r="AD293" s="32">
        <f t="shared" si="319"/>
        <v>767.60000000000002</v>
      </c>
      <c r="AE293" s="32"/>
      <c r="AF293" s="33"/>
      <c r="AG293" s="34"/>
      <c r="AH293" s="1" t="str">
        <f t="shared" si="320"/>
        <v>0707</v>
      </c>
    </row>
    <row r="294" ht="31.5">
      <c r="A294" s="14" t="s">
        <v>229</v>
      </c>
      <c r="B294" s="15" t="s">
        <v>188</v>
      </c>
      <c r="C294" s="14"/>
      <c r="D294" s="14"/>
      <c r="E294" s="31" t="s">
        <v>189</v>
      </c>
      <c r="F294" s="32">
        <f>F295</f>
        <v>400</v>
      </c>
      <c r="G294" s="32">
        <f>G295</f>
        <v>400</v>
      </c>
      <c r="H294" s="32">
        <f>H295</f>
        <v>400</v>
      </c>
      <c r="I294" s="32">
        <f>I295</f>
        <v>0</v>
      </c>
      <c r="J294" s="32">
        <f>J295</f>
        <v>0</v>
      </c>
      <c r="K294" s="32">
        <f>K295</f>
        <v>0</v>
      </c>
      <c r="L294" s="32">
        <f t="shared" si="238"/>
        <v>400</v>
      </c>
      <c r="M294" s="32">
        <f t="shared" si="239"/>
        <v>400</v>
      </c>
      <c r="N294" s="32">
        <f t="shared" si="240"/>
        <v>400</v>
      </c>
      <c r="O294" s="32">
        <f>O295</f>
        <v>1898.9000000000001</v>
      </c>
      <c r="P294" s="32">
        <f>P295</f>
        <v>1898.9000000000001</v>
      </c>
      <c r="Q294" s="32">
        <f>Q295</f>
        <v>1898.9000000000001</v>
      </c>
      <c r="R294" s="32">
        <f t="shared" si="311"/>
        <v>2298.9000000000001</v>
      </c>
      <c r="S294" s="32">
        <f t="shared" si="312"/>
        <v>2298.9000000000001</v>
      </c>
      <c r="T294" s="32">
        <f t="shared" si="313"/>
        <v>2298.9000000000001</v>
      </c>
      <c r="U294" s="32">
        <f>U295</f>
        <v>0</v>
      </c>
      <c r="V294" s="32">
        <f t="shared" si="314"/>
        <v>2298.9000000000001</v>
      </c>
      <c r="W294" s="32">
        <f t="shared" si="315"/>
        <v>2298.9000000000001</v>
      </c>
      <c r="X294" s="32">
        <f t="shared" si="316"/>
        <v>2298.9000000000001</v>
      </c>
      <c r="Y294" s="32">
        <f>Y295</f>
        <v>0</v>
      </c>
      <c r="Z294" s="32">
        <f>Z295</f>
        <v>0</v>
      </c>
      <c r="AA294" s="32">
        <f>AA295</f>
        <v>0</v>
      </c>
      <c r="AB294" s="32">
        <f t="shared" si="317"/>
        <v>2298.9000000000001</v>
      </c>
      <c r="AC294" s="32">
        <f t="shared" si="318"/>
        <v>2298.9000000000001</v>
      </c>
      <c r="AD294" s="32">
        <f t="shared" si="319"/>
        <v>2298.9000000000001</v>
      </c>
      <c r="AE294" s="32">
        <f>AE295</f>
        <v>0</v>
      </c>
      <c r="AF294" s="33"/>
      <c r="AG294" s="34"/>
      <c r="AH294" s="1" t="str">
        <f t="shared" si="320"/>
        <v/>
      </c>
    </row>
    <row r="295">
      <c r="A295" s="14" t="s">
        <v>229</v>
      </c>
      <c r="B295" s="15">
        <v>300</v>
      </c>
      <c r="C295" s="14" t="s">
        <v>65</v>
      </c>
      <c r="D295" s="14" t="s">
        <v>65</v>
      </c>
      <c r="E295" s="31" t="s">
        <v>66</v>
      </c>
      <c r="F295" s="32">
        <v>400</v>
      </c>
      <c r="G295" s="32">
        <v>400</v>
      </c>
      <c r="H295" s="32">
        <v>400</v>
      </c>
      <c r="I295" s="32"/>
      <c r="J295" s="32"/>
      <c r="K295" s="32"/>
      <c r="L295" s="32">
        <f t="shared" si="238"/>
        <v>400</v>
      </c>
      <c r="M295" s="32">
        <f t="shared" si="239"/>
        <v>400</v>
      </c>
      <c r="N295" s="32">
        <f t="shared" si="240"/>
        <v>400</v>
      </c>
      <c r="O295" s="32">
        <v>1898.9000000000001</v>
      </c>
      <c r="P295" s="32">
        <v>1898.9000000000001</v>
      </c>
      <c r="Q295" s="32">
        <v>1898.9000000000001</v>
      </c>
      <c r="R295" s="32">
        <f t="shared" si="311"/>
        <v>2298.9000000000001</v>
      </c>
      <c r="S295" s="32">
        <f t="shared" si="312"/>
        <v>2298.9000000000001</v>
      </c>
      <c r="T295" s="32">
        <f t="shared" si="313"/>
        <v>2298.9000000000001</v>
      </c>
      <c r="U295" s="32"/>
      <c r="V295" s="32">
        <f t="shared" si="314"/>
        <v>2298.9000000000001</v>
      </c>
      <c r="W295" s="32">
        <f t="shared" si="315"/>
        <v>2298.9000000000001</v>
      </c>
      <c r="X295" s="32">
        <f t="shared" si="316"/>
        <v>2298.9000000000001</v>
      </c>
      <c r="Y295" s="32"/>
      <c r="Z295" s="32"/>
      <c r="AA295" s="32"/>
      <c r="AB295" s="32">
        <f t="shared" si="317"/>
        <v>2298.9000000000001</v>
      </c>
      <c r="AC295" s="32">
        <f t="shared" si="318"/>
        <v>2298.9000000000001</v>
      </c>
      <c r="AD295" s="32">
        <f t="shared" si="319"/>
        <v>2298.9000000000001</v>
      </c>
      <c r="AE295" s="32"/>
      <c r="AF295" s="33"/>
      <c r="AG295" s="34"/>
      <c r="AH295" s="1" t="str">
        <f t="shared" si="320"/>
        <v>0707</v>
      </c>
    </row>
    <row r="296" ht="47.25">
      <c r="A296" s="14" t="s">
        <v>229</v>
      </c>
      <c r="B296" s="15" t="s">
        <v>55</v>
      </c>
      <c r="C296" s="14"/>
      <c r="D296" s="14"/>
      <c r="E296" s="31" t="s">
        <v>56</v>
      </c>
      <c r="F296" s="32">
        <f>F297</f>
        <v>3082</v>
      </c>
      <c r="G296" s="32">
        <f>G297</f>
        <v>3082</v>
      </c>
      <c r="H296" s="32">
        <f>H297</f>
        <v>3082</v>
      </c>
      <c r="I296" s="32">
        <f>I297</f>
        <v>0</v>
      </c>
      <c r="J296" s="32">
        <f>J297</f>
        <v>0</v>
      </c>
      <c r="K296" s="32">
        <f>K297</f>
        <v>0</v>
      </c>
      <c r="L296" s="32">
        <f t="shared" si="238"/>
        <v>3082</v>
      </c>
      <c r="M296" s="32">
        <f t="shared" si="239"/>
        <v>3082</v>
      </c>
      <c r="N296" s="32">
        <f t="shared" si="240"/>
        <v>3082</v>
      </c>
      <c r="O296" s="32">
        <f>O297</f>
        <v>0</v>
      </c>
      <c r="P296" s="32">
        <f>P297</f>
        <v>0</v>
      </c>
      <c r="Q296" s="32">
        <f>Q297</f>
        <v>0</v>
      </c>
      <c r="R296" s="32">
        <f t="shared" si="311"/>
        <v>3082</v>
      </c>
      <c r="S296" s="32">
        <f t="shared" si="312"/>
        <v>3082</v>
      </c>
      <c r="T296" s="32">
        <f t="shared" si="313"/>
        <v>3082</v>
      </c>
      <c r="U296" s="32">
        <f>U297</f>
        <v>0</v>
      </c>
      <c r="V296" s="32">
        <f t="shared" si="314"/>
        <v>3082</v>
      </c>
      <c r="W296" s="32">
        <f t="shared" si="315"/>
        <v>3082</v>
      </c>
      <c r="X296" s="32">
        <f t="shared" si="316"/>
        <v>3082</v>
      </c>
      <c r="Y296" s="32">
        <f>Y297</f>
        <v>0</v>
      </c>
      <c r="Z296" s="32">
        <f>Z297</f>
        <v>0</v>
      </c>
      <c r="AA296" s="32">
        <f>AA297</f>
        <v>0</v>
      </c>
      <c r="AB296" s="32">
        <f t="shared" si="317"/>
        <v>3082</v>
      </c>
      <c r="AC296" s="32">
        <f t="shared" si="318"/>
        <v>3082</v>
      </c>
      <c r="AD296" s="32">
        <f t="shared" si="319"/>
        <v>3082</v>
      </c>
      <c r="AE296" s="32">
        <f>AE297</f>
        <v>0</v>
      </c>
      <c r="AF296" s="33"/>
      <c r="AG296" s="34"/>
      <c r="AH296" s="1" t="str">
        <f t="shared" si="320"/>
        <v/>
      </c>
    </row>
    <row r="297">
      <c r="A297" s="14" t="s">
        <v>229</v>
      </c>
      <c r="B297" s="15">
        <v>600</v>
      </c>
      <c r="C297" s="14" t="s">
        <v>65</v>
      </c>
      <c r="D297" s="14" t="s">
        <v>65</v>
      </c>
      <c r="E297" s="31" t="s">
        <v>66</v>
      </c>
      <c r="F297" s="32">
        <v>3082</v>
      </c>
      <c r="G297" s="32">
        <v>3082</v>
      </c>
      <c r="H297" s="32">
        <v>3082</v>
      </c>
      <c r="I297" s="32"/>
      <c r="J297" s="32"/>
      <c r="K297" s="32"/>
      <c r="L297" s="32">
        <f t="shared" si="238"/>
        <v>3082</v>
      </c>
      <c r="M297" s="32">
        <f t="shared" si="239"/>
        <v>3082</v>
      </c>
      <c r="N297" s="32">
        <f t="shared" si="240"/>
        <v>3082</v>
      </c>
      <c r="O297" s="32"/>
      <c r="P297" s="32"/>
      <c r="Q297" s="32"/>
      <c r="R297" s="32">
        <f t="shared" si="311"/>
        <v>3082</v>
      </c>
      <c r="S297" s="32">
        <f t="shared" si="312"/>
        <v>3082</v>
      </c>
      <c r="T297" s="32">
        <f t="shared" si="313"/>
        <v>3082</v>
      </c>
      <c r="U297" s="32"/>
      <c r="V297" s="32">
        <f t="shared" si="314"/>
        <v>3082</v>
      </c>
      <c r="W297" s="32">
        <f t="shared" si="315"/>
        <v>3082</v>
      </c>
      <c r="X297" s="32">
        <f t="shared" si="316"/>
        <v>3082</v>
      </c>
      <c r="Y297" s="32"/>
      <c r="Z297" s="32"/>
      <c r="AA297" s="32"/>
      <c r="AB297" s="32">
        <f t="shared" si="317"/>
        <v>3082</v>
      </c>
      <c r="AC297" s="32">
        <f t="shared" si="318"/>
        <v>3082</v>
      </c>
      <c r="AD297" s="32">
        <f t="shared" si="319"/>
        <v>3082</v>
      </c>
      <c r="AE297" s="32"/>
      <c r="AF297" s="33"/>
      <c r="AG297" s="34"/>
      <c r="AH297" s="1" t="str">
        <f t="shared" si="320"/>
        <v>0707</v>
      </c>
    </row>
    <row r="298" ht="78.75">
      <c r="A298" s="14" t="s">
        <v>231</v>
      </c>
      <c r="B298" s="15"/>
      <c r="C298" s="14"/>
      <c r="D298" s="14"/>
      <c r="E298" s="31" t="s">
        <v>232</v>
      </c>
      <c r="F298" s="32">
        <f t="shared" ref="F298:F302" si="321">F299</f>
        <v>2451.5999999999999</v>
      </c>
      <c r="G298" s="32">
        <f t="shared" ref="G298:G302" si="322">G299</f>
        <v>2530.8000000000002</v>
      </c>
      <c r="H298" s="32">
        <f t="shared" ref="H298:H302" si="323">H299</f>
        <v>2530.8000000000002</v>
      </c>
      <c r="I298" s="32">
        <f t="shared" ref="I298:I302" si="324">I299</f>
        <v>0</v>
      </c>
      <c r="J298" s="32">
        <f t="shared" ref="J298:J302" si="325">J299</f>
        <v>0</v>
      </c>
      <c r="K298" s="32">
        <f t="shared" ref="K298:K302" si="326">K299</f>
        <v>0</v>
      </c>
      <c r="L298" s="32">
        <f t="shared" si="238"/>
        <v>2451.5999999999999</v>
      </c>
      <c r="M298" s="32">
        <f t="shared" si="239"/>
        <v>2530.8000000000002</v>
      </c>
      <c r="N298" s="32">
        <f t="shared" si="240"/>
        <v>2530.8000000000002</v>
      </c>
      <c r="O298" s="32">
        <f t="shared" ref="O298:O302" si="327">O299</f>
        <v>0</v>
      </c>
      <c r="P298" s="32">
        <f t="shared" ref="P298:P302" si="328">P299</f>
        <v>0</v>
      </c>
      <c r="Q298" s="32">
        <f t="shared" ref="Q298:Q302" si="329">Q299</f>
        <v>0</v>
      </c>
      <c r="R298" s="32">
        <f t="shared" si="311"/>
        <v>2451.5999999999999</v>
      </c>
      <c r="S298" s="32">
        <f t="shared" si="312"/>
        <v>2530.8000000000002</v>
      </c>
      <c r="T298" s="32">
        <f t="shared" si="313"/>
        <v>2530.8000000000002</v>
      </c>
      <c r="U298" s="32">
        <f t="shared" ref="U298:U302" si="330">U299</f>
        <v>0</v>
      </c>
      <c r="V298" s="32">
        <f t="shared" si="314"/>
        <v>2451.5999999999999</v>
      </c>
      <c r="W298" s="32">
        <f t="shared" si="315"/>
        <v>2530.8000000000002</v>
      </c>
      <c r="X298" s="32">
        <f t="shared" si="316"/>
        <v>2530.8000000000002</v>
      </c>
      <c r="Y298" s="32">
        <f t="shared" ref="Y298:Y302" si="331">Y299</f>
        <v>0</v>
      </c>
      <c r="Z298" s="32">
        <f t="shared" ref="Z298:Z302" si="332">Z299</f>
        <v>0</v>
      </c>
      <c r="AA298" s="32">
        <f t="shared" ref="AA298:AA302" si="333">AA299</f>
        <v>0</v>
      </c>
      <c r="AB298" s="32">
        <f t="shared" si="317"/>
        <v>2451.5999999999999</v>
      </c>
      <c r="AC298" s="32">
        <f t="shared" si="318"/>
        <v>2530.8000000000002</v>
      </c>
      <c r="AD298" s="32">
        <f t="shared" si="319"/>
        <v>2530.8000000000002</v>
      </c>
      <c r="AE298" s="32">
        <f t="shared" ref="AE298:AE302" si="334">AE299</f>
        <v>0</v>
      </c>
      <c r="AF298" s="33"/>
      <c r="AG298" s="34"/>
      <c r="AH298" s="1" t="str">
        <f t="shared" si="320"/>
        <v/>
      </c>
    </row>
    <row r="299" ht="47.25">
      <c r="A299" s="14" t="s">
        <v>231</v>
      </c>
      <c r="B299" s="15" t="s">
        <v>55</v>
      </c>
      <c r="C299" s="14"/>
      <c r="D299" s="14"/>
      <c r="E299" s="31" t="s">
        <v>56</v>
      </c>
      <c r="F299" s="32">
        <f t="shared" si="321"/>
        <v>2451.5999999999999</v>
      </c>
      <c r="G299" s="32">
        <f t="shared" si="322"/>
        <v>2530.8000000000002</v>
      </c>
      <c r="H299" s="32">
        <f t="shared" si="323"/>
        <v>2530.8000000000002</v>
      </c>
      <c r="I299" s="32">
        <f t="shared" si="324"/>
        <v>0</v>
      </c>
      <c r="J299" s="32">
        <f t="shared" si="325"/>
        <v>0</v>
      </c>
      <c r="K299" s="32">
        <f t="shared" si="326"/>
        <v>0</v>
      </c>
      <c r="L299" s="32">
        <f t="shared" si="238"/>
        <v>2451.5999999999999</v>
      </c>
      <c r="M299" s="32">
        <f t="shared" si="239"/>
        <v>2530.8000000000002</v>
      </c>
      <c r="N299" s="32">
        <f t="shared" si="240"/>
        <v>2530.8000000000002</v>
      </c>
      <c r="O299" s="32">
        <f t="shared" si="327"/>
        <v>0</v>
      </c>
      <c r="P299" s="32">
        <f t="shared" si="328"/>
        <v>0</v>
      </c>
      <c r="Q299" s="32">
        <f t="shared" si="329"/>
        <v>0</v>
      </c>
      <c r="R299" s="32">
        <f t="shared" si="311"/>
        <v>2451.5999999999999</v>
      </c>
      <c r="S299" s="32">
        <f t="shared" si="312"/>
        <v>2530.8000000000002</v>
      </c>
      <c r="T299" s="32">
        <f t="shared" si="313"/>
        <v>2530.8000000000002</v>
      </c>
      <c r="U299" s="32">
        <f t="shared" si="330"/>
        <v>0</v>
      </c>
      <c r="V299" s="32">
        <f t="shared" si="314"/>
        <v>2451.5999999999999</v>
      </c>
      <c r="W299" s="32">
        <f t="shared" si="315"/>
        <v>2530.8000000000002</v>
      </c>
      <c r="X299" s="32">
        <f t="shared" si="316"/>
        <v>2530.8000000000002</v>
      </c>
      <c r="Y299" s="32">
        <f t="shared" si="331"/>
        <v>0</v>
      </c>
      <c r="Z299" s="32">
        <f t="shared" si="332"/>
        <v>0</v>
      </c>
      <c r="AA299" s="32">
        <f t="shared" si="333"/>
        <v>0</v>
      </c>
      <c r="AB299" s="32">
        <f t="shared" si="317"/>
        <v>2451.5999999999999</v>
      </c>
      <c r="AC299" s="32">
        <f t="shared" si="318"/>
        <v>2530.8000000000002</v>
      </c>
      <c r="AD299" s="32">
        <f t="shared" si="319"/>
        <v>2530.8000000000002</v>
      </c>
      <c r="AE299" s="32">
        <f t="shared" si="334"/>
        <v>0</v>
      </c>
      <c r="AF299" s="33"/>
      <c r="AG299" s="34"/>
      <c r="AH299" s="1" t="str">
        <f t="shared" si="320"/>
        <v/>
      </c>
    </row>
    <row r="300">
      <c r="A300" s="14" t="s">
        <v>231</v>
      </c>
      <c r="B300" s="15">
        <v>600</v>
      </c>
      <c r="C300" s="14" t="s">
        <v>65</v>
      </c>
      <c r="D300" s="14" t="s">
        <v>65</v>
      </c>
      <c r="E300" s="31" t="s">
        <v>66</v>
      </c>
      <c r="F300" s="32">
        <v>2451.5999999999999</v>
      </c>
      <c r="G300" s="32">
        <v>2530.8000000000002</v>
      </c>
      <c r="H300" s="32">
        <v>2530.8000000000002</v>
      </c>
      <c r="I300" s="32"/>
      <c r="J300" s="32"/>
      <c r="K300" s="32"/>
      <c r="L300" s="32">
        <f t="shared" si="238"/>
        <v>2451.5999999999999</v>
      </c>
      <c r="M300" s="32">
        <f t="shared" si="239"/>
        <v>2530.8000000000002</v>
      </c>
      <c r="N300" s="32">
        <f t="shared" si="240"/>
        <v>2530.8000000000002</v>
      </c>
      <c r="O300" s="32"/>
      <c r="P300" s="32"/>
      <c r="Q300" s="32"/>
      <c r="R300" s="32">
        <f t="shared" si="311"/>
        <v>2451.5999999999999</v>
      </c>
      <c r="S300" s="32">
        <f t="shared" si="312"/>
        <v>2530.8000000000002</v>
      </c>
      <c r="T300" s="32">
        <f t="shared" si="313"/>
        <v>2530.8000000000002</v>
      </c>
      <c r="U300" s="32"/>
      <c r="V300" s="32">
        <f t="shared" si="314"/>
        <v>2451.5999999999999</v>
      </c>
      <c r="W300" s="32">
        <f t="shared" si="315"/>
        <v>2530.8000000000002</v>
      </c>
      <c r="X300" s="32">
        <f t="shared" si="316"/>
        <v>2530.8000000000002</v>
      </c>
      <c r="Y300" s="32"/>
      <c r="Z300" s="32"/>
      <c r="AA300" s="32"/>
      <c r="AB300" s="32">
        <f t="shared" si="317"/>
        <v>2451.5999999999999</v>
      </c>
      <c r="AC300" s="32">
        <f t="shared" si="318"/>
        <v>2530.8000000000002</v>
      </c>
      <c r="AD300" s="32">
        <f t="shared" si="319"/>
        <v>2530.8000000000002</v>
      </c>
      <c r="AE300" s="32"/>
      <c r="AF300" s="33"/>
      <c r="AG300" s="34"/>
      <c r="AH300" s="1" t="str">
        <f t="shared" si="320"/>
        <v>0707</v>
      </c>
    </row>
    <row r="301" ht="78.75">
      <c r="A301" s="14" t="s">
        <v>233</v>
      </c>
      <c r="B301" s="15"/>
      <c r="C301" s="14"/>
      <c r="D301" s="14"/>
      <c r="E301" s="31" t="s">
        <v>234</v>
      </c>
      <c r="F301" s="32">
        <f t="shared" si="321"/>
        <v>27879.200000000001</v>
      </c>
      <c r="G301" s="32">
        <f t="shared" si="322"/>
        <v>27879.200000000001</v>
      </c>
      <c r="H301" s="32">
        <f t="shared" si="323"/>
        <v>27879.200000000001</v>
      </c>
      <c r="I301" s="32">
        <f t="shared" si="324"/>
        <v>0</v>
      </c>
      <c r="J301" s="32">
        <f t="shared" si="325"/>
        <v>0</v>
      </c>
      <c r="K301" s="32">
        <f t="shared" si="326"/>
        <v>0</v>
      </c>
      <c r="L301" s="32">
        <f t="shared" si="238"/>
        <v>27879.200000000001</v>
      </c>
      <c r="M301" s="32">
        <f t="shared" si="239"/>
        <v>27879.200000000001</v>
      </c>
      <c r="N301" s="32">
        <f t="shared" si="240"/>
        <v>27879.200000000001</v>
      </c>
      <c r="O301" s="32">
        <f t="shared" si="327"/>
        <v>0</v>
      </c>
      <c r="P301" s="32">
        <f t="shared" si="328"/>
        <v>0</v>
      </c>
      <c r="Q301" s="32">
        <f t="shared" si="329"/>
        <v>0</v>
      </c>
      <c r="R301" s="32">
        <f t="shared" si="311"/>
        <v>27879.200000000001</v>
      </c>
      <c r="S301" s="32">
        <f t="shared" si="312"/>
        <v>27879.200000000001</v>
      </c>
      <c r="T301" s="32">
        <f t="shared" si="313"/>
        <v>27879.200000000001</v>
      </c>
      <c r="U301" s="32">
        <f t="shared" si="330"/>
        <v>0</v>
      </c>
      <c r="V301" s="32">
        <f t="shared" si="314"/>
        <v>27879.200000000001</v>
      </c>
      <c r="W301" s="32">
        <f t="shared" si="315"/>
        <v>27879.200000000001</v>
      </c>
      <c r="X301" s="32">
        <f t="shared" si="316"/>
        <v>27879.200000000001</v>
      </c>
      <c r="Y301" s="32">
        <f t="shared" si="331"/>
        <v>0</v>
      </c>
      <c r="Z301" s="32">
        <f t="shared" si="332"/>
        <v>0</v>
      </c>
      <c r="AA301" s="32">
        <f t="shared" si="333"/>
        <v>0</v>
      </c>
      <c r="AB301" s="32">
        <f t="shared" si="317"/>
        <v>27879.200000000001</v>
      </c>
      <c r="AC301" s="32">
        <f t="shared" si="318"/>
        <v>27879.200000000001</v>
      </c>
      <c r="AD301" s="32">
        <f t="shared" si="319"/>
        <v>27879.200000000001</v>
      </c>
      <c r="AE301" s="32">
        <f t="shared" si="334"/>
        <v>0</v>
      </c>
      <c r="AF301" s="33"/>
      <c r="AG301" s="34"/>
      <c r="AH301" s="1" t="str">
        <f t="shared" si="320"/>
        <v/>
      </c>
    </row>
    <row r="302" ht="47.25">
      <c r="A302" s="14" t="s">
        <v>233</v>
      </c>
      <c r="B302" s="15" t="s">
        <v>55</v>
      </c>
      <c r="C302" s="14"/>
      <c r="D302" s="14"/>
      <c r="E302" s="31" t="s">
        <v>56</v>
      </c>
      <c r="F302" s="32">
        <f t="shared" si="321"/>
        <v>27879.200000000001</v>
      </c>
      <c r="G302" s="32">
        <f t="shared" si="322"/>
        <v>27879.200000000001</v>
      </c>
      <c r="H302" s="32">
        <f t="shared" si="323"/>
        <v>27879.200000000001</v>
      </c>
      <c r="I302" s="32">
        <f t="shared" si="324"/>
        <v>0</v>
      </c>
      <c r="J302" s="32">
        <f t="shared" si="325"/>
        <v>0</v>
      </c>
      <c r="K302" s="32">
        <f t="shared" si="326"/>
        <v>0</v>
      </c>
      <c r="L302" s="32">
        <f t="shared" ref="L302:L365" si="335">F302+I302</f>
        <v>27879.200000000001</v>
      </c>
      <c r="M302" s="32">
        <f t="shared" ref="M302:M365" si="336">G302+J302</f>
        <v>27879.200000000001</v>
      </c>
      <c r="N302" s="32">
        <f t="shared" ref="N302:N365" si="337">H302+K302</f>
        <v>27879.200000000001</v>
      </c>
      <c r="O302" s="32">
        <f t="shared" si="327"/>
        <v>0</v>
      </c>
      <c r="P302" s="32">
        <f t="shared" si="328"/>
        <v>0</v>
      </c>
      <c r="Q302" s="32">
        <f t="shared" si="329"/>
        <v>0</v>
      </c>
      <c r="R302" s="32">
        <f t="shared" si="311"/>
        <v>27879.200000000001</v>
      </c>
      <c r="S302" s="32">
        <f t="shared" si="312"/>
        <v>27879.200000000001</v>
      </c>
      <c r="T302" s="32">
        <f t="shared" si="313"/>
        <v>27879.200000000001</v>
      </c>
      <c r="U302" s="32">
        <f t="shared" si="330"/>
        <v>0</v>
      </c>
      <c r="V302" s="32">
        <f t="shared" si="314"/>
        <v>27879.200000000001</v>
      </c>
      <c r="W302" s="32">
        <f t="shared" si="315"/>
        <v>27879.200000000001</v>
      </c>
      <c r="X302" s="32">
        <f t="shared" si="316"/>
        <v>27879.200000000001</v>
      </c>
      <c r="Y302" s="32">
        <f t="shared" si="331"/>
        <v>0</v>
      </c>
      <c r="Z302" s="32">
        <f t="shared" si="332"/>
        <v>0</v>
      </c>
      <c r="AA302" s="32">
        <f t="shared" si="333"/>
        <v>0</v>
      </c>
      <c r="AB302" s="32">
        <f t="shared" si="317"/>
        <v>27879.200000000001</v>
      </c>
      <c r="AC302" s="32">
        <f t="shared" si="318"/>
        <v>27879.200000000001</v>
      </c>
      <c r="AD302" s="32">
        <f t="shared" si="319"/>
        <v>27879.200000000001</v>
      </c>
      <c r="AE302" s="32">
        <f t="shared" si="334"/>
        <v>0</v>
      </c>
      <c r="AF302" s="33"/>
      <c r="AG302" s="34"/>
      <c r="AH302" s="1" t="str">
        <f t="shared" si="320"/>
        <v/>
      </c>
    </row>
    <row r="303">
      <c r="A303" s="14" t="s">
        <v>233</v>
      </c>
      <c r="B303" s="15">
        <v>600</v>
      </c>
      <c r="C303" s="14" t="s">
        <v>65</v>
      </c>
      <c r="D303" s="14" t="s">
        <v>65</v>
      </c>
      <c r="E303" s="31" t="s">
        <v>66</v>
      </c>
      <c r="F303" s="32">
        <v>27879.200000000001</v>
      </c>
      <c r="G303" s="32">
        <v>27879.200000000001</v>
      </c>
      <c r="H303" s="32">
        <v>27879.200000000001</v>
      </c>
      <c r="I303" s="32"/>
      <c r="J303" s="32"/>
      <c r="K303" s="32"/>
      <c r="L303" s="32">
        <f t="shared" si="335"/>
        <v>27879.200000000001</v>
      </c>
      <c r="M303" s="32">
        <f t="shared" si="336"/>
        <v>27879.200000000001</v>
      </c>
      <c r="N303" s="32">
        <f t="shared" si="337"/>
        <v>27879.200000000001</v>
      </c>
      <c r="O303" s="32"/>
      <c r="P303" s="32"/>
      <c r="Q303" s="32"/>
      <c r="R303" s="32">
        <f t="shared" si="311"/>
        <v>27879.200000000001</v>
      </c>
      <c r="S303" s="32">
        <f t="shared" si="312"/>
        <v>27879.200000000001</v>
      </c>
      <c r="T303" s="32">
        <f t="shared" si="313"/>
        <v>27879.200000000001</v>
      </c>
      <c r="U303" s="32"/>
      <c r="V303" s="32">
        <f t="shared" si="314"/>
        <v>27879.200000000001</v>
      </c>
      <c r="W303" s="32">
        <f t="shared" si="315"/>
        <v>27879.200000000001</v>
      </c>
      <c r="X303" s="32">
        <f t="shared" si="316"/>
        <v>27879.200000000001</v>
      </c>
      <c r="Y303" s="32"/>
      <c r="Z303" s="32"/>
      <c r="AA303" s="32"/>
      <c r="AB303" s="32">
        <f t="shared" si="317"/>
        <v>27879.200000000001</v>
      </c>
      <c r="AC303" s="32">
        <f t="shared" si="318"/>
        <v>27879.200000000001</v>
      </c>
      <c r="AD303" s="32">
        <f t="shared" si="319"/>
        <v>27879.200000000001</v>
      </c>
      <c r="AE303" s="32"/>
      <c r="AF303" s="33"/>
      <c r="AG303" s="34"/>
      <c r="AH303" s="1" t="str">
        <f t="shared" si="320"/>
        <v>0707</v>
      </c>
    </row>
    <row r="304" ht="63">
      <c r="A304" s="14" t="s">
        <v>235</v>
      </c>
      <c r="B304" s="15"/>
      <c r="C304" s="14"/>
      <c r="D304" s="14"/>
      <c r="E304" s="31" t="s">
        <v>236</v>
      </c>
      <c r="F304" s="32">
        <f>F305+F310</f>
        <v>182051.39999999999</v>
      </c>
      <c r="G304" s="32">
        <f>G305+G310</f>
        <v>186762.29999999999</v>
      </c>
      <c r="H304" s="32">
        <f>H305+H310</f>
        <v>186762.29999999999</v>
      </c>
      <c r="I304" s="32">
        <f>I305+I310</f>
        <v>0</v>
      </c>
      <c r="J304" s="32">
        <f>J305+J310</f>
        <v>0</v>
      </c>
      <c r="K304" s="32">
        <f>K305+K310</f>
        <v>0</v>
      </c>
      <c r="L304" s="32">
        <f t="shared" si="335"/>
        <v>182051.39999999999</v>
      </c>
      <c r="M304" s="32">
        <f t="shared" si="336"/>
        <v>186762.29999999999</v>
      </c>
      <c r="N304" s="32">
        <f t="shared" si="337"/>
        <v>186762.29999999999</v>
      </c>
      <c r="O304" s="32">
        <f>O305+O310</f>
        <v>0</v>
      </c>
      <c r="P304" s="32">
        <f>P305+P310</f>
        <v>0</v>
      </c>
      <c r="Q304" s="32">
        <f>Q305+Q310</f>
        <v>0</v>
      </c>
      <c r="R304" s="32">
        <f t="shared" si="311"/>
        <v>182051.39999999999</v>
      </c>
      <c r="S304" s="32">
        <f t="shared" si="312"/>
        <v>186762.29999999999</v>
      </c>
      <c r="T304" s="32">
        <f t="shared" si="313"/>
        <v>186762.29999999999</v>
      </c>
      <c r="U304" s="32">
        <f>U305+U310</f>
        <v>0</v>
      </c>
      <c r="V304" s="32">
        <f t="shared" si="314"/>
        <v>182051.39999999999</v>
      </c>
      <c r="W304" s="32">
        <f t="shared" si="315"/>
        <v>186762.29999999999</v>
      </c>
      <c r="X304" s="32">
        <f t="shared" si="316"/>
        <v>186762.29999999999</v>
      </c>
      <c r="Y304" s="32">
        <f>Y305+Y310</f>
        <v>-2354.7330000000002</v>
      </c>
      <c r="Z304" s="32">
        <f>Z305+Z310</f>
        <v>0</v>
      </c>
      <c r="AA304" s="32">
        <f>AA305+AA310</f>
        <v>0</v>
      </c>
      <c r="AB304" s="32">
        <f t="shared" si="317"/>
        <v>179696.66699999999</v>
      </c>
      <c r="AC304" s="32">
        <f t="shared" si="318"/>
        <v>186762.29999999999</v>
      </c>
      <c r="AD304" s="32">
        <f t="shared" si="319"/>
        <v>186762.29999999999</v>
      </c>
      <c r="AE304" s="32">
        <f>AE305+AE310</f>
        <v>0</v>
      </c>
      <c r="AF304" s="33"/>
      <c r="AG304" s="34"/>
      <c r="AH304" s="1" t="str">
        <f t="shared" si="320"/>
        <v/>
      </c>
    </row>
    <row r="305" ht="31.5">
      <c r="A305" s="14" t="s">
        <v>237</v>
      </c>
      <c r="B305" s="15"/>
      <c r="C305" s="14"/>
      <c r="D305" s="14"/>
      <c r="E305" s="31" t="s">
        <v>179</v>
      </c>
      <c r="F305" s="32">
        <f>F306+F308</f>
        <v>45991</v>
      </c>
      <c r="G305" s="32">
        <f>G306+G308</f>
        <v>47225.199999999997</v>
      </c>
      <c r="H305" s="32">
        <f>H306+H308</f>
        <v>47225.199999999997</v>
      </c>
      <c r="I305" s="32">
        <f>I306+I308</f>
        <v>0</v>
      </c>
      <c r="J305" s="32">
        <f>J306+J308</f>
        <v>0</v>
      </c>
      <c r="K305" s="32">
        <f>K306+K308</f>
        <v>0</v>
      </c>
      <c r="L305" s="32">
        <f t="shared" si="335"/>
        <v>45991</v>
      </c>
      <c r="M305" s="32">
        <f t="shared" si="336"/>
        <v>47225.199999999997</v>
      </c>
      <c r="N305" s="32">
        <f t="shared" si="337"/>
        <v>47225.199999999997</v>
      </c>
      <c r="O305" s="32">
        <f>O306+O308</f>
        <v>0</v>
      </c>
      <c r="P305" s="32">
        <f>P306+P308</f>
        <v>0</v>
      </c>
      <c r="Q305" s="32">
        <f>Q306+Q308</f>
        <v>0</v>
      </c>
      <c r="R305" s="32">
        <f t="shared" si="311"/>
        <v>45991</v>
      </c>
      <c r="S305" s="32">
        <f t="shared" si="312"/>
        <v>47225.199999999997</v>
      </c>
      <c r="T305" s="32">
        <f t="shared" si="313"/>
        <v>47225.199999999997</v>
      </c>
      <c r="U305" s="32">
        <f>U306+U308</f>
        <v>0</v>
      </c>
      <c r="V305" s="32">
        <f t="shared" si="314"/>
        <v>45991</v>
      </c>
      <c r="W305" s="32">
        <f t="shared" si="315"/>
        <v>47225.199999999997</v>
      </c>
      <c r="X305" s="32">
        <f t="shared" si="316"/>
        <v>47225.199999999997</v>
      </c>
      <c r="Y305" s="32">
        <f>Y306+Y308</f>
        <v>-614</v>
      </c>
      <c r="Z305" s="32">
        <f>Z306+Z308</f>
        <v>0</v>
      </c>
      <c r="AA305" s="32">
        <f>AA306+AA308</f>
        <v>0</v>
      </c>
      <c r="AB305" s="32">
        <f t="shared" si="317"/>
        <v>45377</v>
      </c>
      <c r="AC305" s="32">
        <f t="shared" si="318"/>
        <v>47225.199999999997</v>
      </c>
      <c r="AD305" s="32">
        <f t="shared" si="319"/>
        <v>47225.199999999997</v>
      </c>
      <c r="AE305" s="32">
        <f>AE306+AE308</f>
        <v>0</v>
      </c>
      <c r="AF305" s="33"/>
      <c r="AG305" s="34"/>
      <c r="AH305" s="1" t="str">
        <f t="shared" si="320"/>
        <v/>
      </c>
    </row>
    <row r="306" ht="94.5">
      <c r="A306" s="14" t="s">
        <v>237</v>
      </c>
      <c r="B306" s="15" t="s">
        <v>151</v>
      </c>
      <c r="C306" s="14"/>
      <c r="D306" s="14"/>
      <c r="E306" s="31" t="s">
        <v>152</v>
      </c>
      <c r="F306" s="32">
        <f>F307</f>
        <v>44082</v>
      </c>
      <c r="G306" s="32">
        <f>G307</f>
        <v>45316.199999999997</v>
      </c>
      <c r="H306" s="32">
        <f>H307</f>
        <v>45316.199999999997</v>
      </c>
      <c r="I306" s="32">
        <f>I307</f>
        <v>0</v>
      </c>
      <c r="J306" s="32">
        <f>J307</f>
        <v>0</v>
      </c>
      <c r="K306" s="32">
        <f>K307</f>
        <v>0</v>
      </c>
      <c r="L306" s="32">
        <f t="shared" si="335"/>
        <v>44082</v>
      </c>
      <c r="M306" s="32">
        <f t="shared" si="336"/>
        <v>45316.199999999997</v>
      </c>
      <c r="N306" s="32">
        <f t="shared" si="337"/>
        <v>45316.199999999997</v>
      </c>
      <c r="O306" s="32">
        <f>O307</f>
        <v>0</v>
      </c>
      <c r="P306" s="32">
        <f>P307</f>
        <v>0</v>
      </c>
      <c r="Q306" s="32">
        <f>Q307</f>
        <v>0</v>
      </c>
      <c r="R306" s="32">
        <f t="shared" si="311"/>
        <v>44082</v>
      </c>
      <c r="S306" s="32">
        <f t="shared" si="312"/>
        <v>45316.199999999997</v>
      </c>
      <c r="T306" s="32">
        <f t="shared" si="313"/>
        <v>45316.199999999997</v>
      </c>
      <c r="U306" s="32">
        <f>U307</f>
        <v>0</v>
      </c>
      <c r="V306" s="32">
        <f t="shared" si="314"/>
        <v>44082</v>
      </c>
      <c r="W306" s="32">
        <f t="shared" si="315"/>
        <v>45316.199999999997</v>
      </c>
      <c r="X306" s="32">
        <f t="shared" si="316"/>
        <v>45316.199999999997</v>
      </c>
      <c r="Y306" s="32">
        <f>Y307</f>
        <v>-614</v>
      </c>
      <c r="Z306" s="32">
        <f>Z307</f>
        <v>0</v>
      </c>
      <c r="AA306" s="32">
        <f>AA307</f>
        <v>0</v>
      </c>
      <c r="AB306" s="32">
        <f t="shared" si="317"/>
        <v>43468</v>
      </c>
      <c r="AC306" s="32">
        <f t="shared" si="318"/>
        <v>45316.199999999997</v>
      </c>
      <c r="AD306" s="32">
        <f t="shared" si="319"/>
        <v>45316.199999999997</v>
      </c>
      <c r="AE306" s="32">
        <f>AE307</f>
        <v>0</v>
      </c>
      <c r="AF306" s="33"/>
      <c r="AG306" s="34"/>
      <c r="AH306" s="1" t="str">
        <f t="shared" si="320"/>
        <v/>
      </c>
    </row>
    <row r="307" ht="31.5">
      <c r="A307" s="14" t="s">
        <v>237</v>
      </c>
      <c r="B307" s="15">
        <v>100</v>
      </c>
      <c r="C307" s="14" t="s">
        <v>69</v>
      </c>
      <c r="D307" s="14" t="s">
        <v>238</v>
      </c>
      <c r="E307" s="31" t="s">
        <v>239</v>
      </c>
      <c r="F307" s="32">
        <v>44082</v>
      </c>
      <c r="G307" s="32">
        <v>45316.199999999997</v>
      </c>
      <c r="H307" s="32">
        <v>45316.199999999997</v>
      </c>
      <c r="I307" s="32"/>
      <c r="J307" s="32"/>
      <c r="K307" s="32"/>
      <c r="L307" s="32">
        <f t="shared" si="335"/>
        <v>44082</v>
      </c>
      <c r="M307" s="32">
        <f t="shared" si="336"/>
        <v>45316.199999999997</v>
      </c>
      <c r="N307" s="32">
        <f t="shared" si="337"/>
        <v>45316.199999999997</v>
      </c>
      <c r="O307" s="32"/>
      <c r="P307" s="32"/>
      <c r="Q307" s="32"/>
      <c r="R307" s="32">
        <f t="shared" si="311"/>
        <v>44082</v>
      </c>
      <c r="S307" s="32">
        <f t="shared" si="312"/>
        <v>45316.199999999997</v>
      </c>
      <c r="T307" s="32">
        <f t="shared" si="313"/>
        <v>45316.199999999997</v>
      </c>
      <c r="U307" s="32"/>
      <c r="V307" s="32">
        <f t="shared" si="314"/>
        <v>44082</v>
      </c>
      <c r="W307" s="32">
        <f t="shared" si="315"/>
        <v>45316.199999999997</v>
      </c>
      <c r="X307" s="32">
        <f t="shared" si="316"/>
        <v>45316.199999999997</v>
      </c>
      <c r="Y307" s="32">
        <v>-614</v>
      </c>
      <c r="Z307" s="32"/>
      <c r="AA307" s="32"/>
      <c r="AB307" s="32">
        <f t="shared" si="317"/>
        <v>43468</v>
      </c>
      <c r="AC307" s="32">
        <f t="shared" si="318"/>
        <v>45316.199999999997</v>
      </c>
      <c r="AD307" s="32">
        <f t="shared" si="319"/>
        <v>45316.199999999997</v>
      </c>
      <c r="AE307" s="32"/>
      <c r="AF307" s="33"/>
      <c r="AG307" s="34"/>
      <c r="AH307" s="1" t="str">
        <f t="shared" si="320"/>
        <v>0804</v>
      </c>
    </row>
    <row r="308" ht="31.5">
      <c r="A308" s="14" t="s">
        <v>237</v>
      </c>
      <c r="B308" s="15" t="s">
        <v>48</v>
      </c>
      <c r="C308" s="14"/>
      <c r="D308" s="14"/>
      <c r="E308" s="31" t="s">
        <v>49</v>
      </c>
      <c r="F308" s="32">
        <f>F309</f>
        <v>1909</v>
      </c>
      <c r="G308" s="32">
        <f>G309</f>
        <v>1909</v>
      </c>
      <c r="H308" s="32">
        <f>H309</f>
        <v>1909</v>
      </c>
      <c r="I308" s="32">
        <f>I309</f>
        <v>0</v>
      </c>
      <c r="J308" s="32">
        <f>J309</f>
        <v>0</v>
      </c>
      <c r="K308" s="32">
        <f>K309</f>
        <v>0</v>
      </c>
      <c r="L308" s="32">
        <f t="shared" si="335"/>
        <v>1909</v>
      </c>
      <c r="M308" s="32">
        <f t="shared" si="336"/>
        <v>1909</v>
      </c>
      <c r="N308" s="32">
        <f t="shared" si="337"/>
        <v>1909</v>
      </c>
      <c r="O308" s="32">
        <f>O309</f>
        <v>0</v>
      </c>
      <c r="P308" s="32">
        <f>P309</f>
        <v>0</v>
      </c>
      <c r="Q308" s="32">
        <f>Q309</f>
        <v>0</v>
      </c>
      <c r="R308" s="32">
        <f t="shared" si="311"/>
        <v>1909</v>
      </c>
      <c r="S308" s="32">
        <f t="shared" si="312"/>
        <v>1909</v>
      </c>
      <c r="T308" s="32">
        <f t="shared" si="313"/>
        <v>1909</v>
      </c>
      <c r="U308" s="32">
        <f>U309</f>
        <v>0</v>
      </c>
      <c r="V308" s="32">
        <f t="shared" si="314"/>
        <v>1909</v>
      </c>
      <c r="W308" s="32">
        <f t="shared" si="315"/>
        <v>1909</v>
      </c>
      <c r="X308" s="32">
        <f t="shared" si="316"/>
        <v>1909</v>
      </c>
      <c r="Y308" s="32">
        <f>Y309</f>
        <v>0</v>
      </c>
      <c r="Z308" s="32">
        <f>Z309</f>
        <v>0</v>
      </c>
      <c r="AA308" s="32">
        <f>AA309</f>
        <v>0</v>
      </c>
      <c r="AB308" s="32">
        <f t="shared" si="317"/>
        <v>1909</v>
      </c>
      <c r="AC308" s="32">
        <f t="shared" si="318"/>
        <v>1909</v>
      </c>
      <c r="AD308" s="32">
        <f t="shared" si="319"/>
        <v>1909</v>
      </c>
      <c r="AE308" s="32">
        <f>AE309</f>
        <v>0</v>
      </c>
      <c r="AF308" s="33"/>
      <c r="AG308" s="34"/>
      <c r="AH308" s="1" t="str">
        <f t="shared" si="320"/>
        <v/>
      </c>
    </row>
    <row r="309" ht="31.5">
      <c r="A309" s="14" t="s">
        <v>237</v>
      </c>
      <c r="B309" s="15">
        <v>200</v>
      </c>
      <c r="C309" s="14" t="s">
        <v>69</v>
      </c>
      <c r="D309" s="14" t="s">
        <v>238</v>
      </c>
      <c r="E309" s="31" t="s">
        <v>239</v>
      </c>
      <c r="F309" s="32">
        <v>1909</v>
      </c>
      <c r="G309" s="32">
        <v>1909</v>
      </c>
      <c r="H309" s="32">
        <v>1909</v>
      </c>
      <c r="I309" s="32"/>
      <c r="J309" s="32"/>
      <c r="K309" s="32"/>
      <c r="L309" s="32">
        <f t="shared" si="335"/>
        <v>1909</v>
      </c>
      <c r="M309" s="32">
        <f t="shared" si="336"/>
        <v>1909</v>
      </c>
      <c r="N309" s="32">
        <f t="shared" si="337"/>
        <v>1909</v>
      </c>
      <c r="O309" s="32"/>
      <c r="P309" s="32"/>
      <c r="Q309" s="32"/>
      <c r="R309" s="32">
        <f t="shared" si="311"/>
        <v>1909</v>
      </c>
      <c r="S309" s="32">
        <f t="shared" si="312"/>
        <v>1909</v>
      </c>
      <c r="T309" s="32">
        <f t="shared" si="313"/>
        <v>1909</v>
      </c>
      <c r="U309" s="32"/>
      <c r="V309" s="32">
        <f t="shared" si="314"/>
        <v>1909</v>
      </c>
      <c r="W309" s="32">
        <f t="shared" si="315"/>
        <v>1909</v>
      </c>
      <c r="X309" s="32">
        <f t="shared" si="316"/>
        <v>1909</v>
      </c>
      <c r="Y309" s="32"/>
      <c r="Z309" s="32"/>
      <c r="AA309" s="32"/>
      <c r="AB309" s="32">
        <f t="shared" si="317"/>
        <v>1909</v>
      </c>
      <c r="AC309" s="32">
        <f t="shared" si="318"/>
        <v>1909</v>
      </c>
      <c r="AD309" s="32">
        <f t="shared" si="319"/>
        <v>1909</v>
      </c>
      <c r="AE309" s="32"/>
      <c r="AF309" s="33"/>
      <c r="AG309" s="34"/>
      <c r="AH309" s="1" t="str">
        <f t="shared" si="320"/>
        <v>0804</v>
      </c>
    </row>
    <row r="310" ht="47.25">
      <c r="A310" s="14" t="s">
        <v>240</v>
      </c>
      <c r="B310" s="15"/>
      <c r="C310" s="14"/>
      <c r="D310" s="14"/>
      <c r="E310" s="31" t="s">
        <v>150</v>
      </c>
      <c r="F310" s="32">
        <f>F311+F313</f>
        <v>136060.39999999999</v>
      </c>
      <c r="G310" s="32">
        <f>G311+G313</f>
        <v>139537.10000000001</v>
      </c>
      <c r="H310" s="32">
        <f>H311+H313</f>
        <v>139537.10000000001</v>
      </c>
      <c r="I310" s="32">
        <f>I311+I313</f>
        <v>0</v>
      </c>
      <c r="J310" s="32">
        <f>J311+J313</f>
        <v>0</v>
      </c>
      <c r="K310" s="32">
        <f>K311+K313</f>
        <v>0</v>
      </c>
      <c r="L310" s="32">
        <f t="shared" si="335"/>
        <v>136060.39999999999</v>
      </c>
      <c r="M310" s="32">
        <f t="shared" si="336"/>
        <v>139537.10000000001</v>
      </c>
      <c r="N310" s="32">
        <f t="shared" si="337"/>
        <v>139537.10000000001</v>
      </c>
      <c r="O310" s="32">
        <f>O311+O313</f>
        <v>0</v>
      </c>
      <c r="P310" s="32">
        <f>P311+P313</f>
        <v>0</v>
      </c>
      <c r="Q310" s="32">
        <f>Q311+Q313</f>
        <v>0</v>
      </c>
      <c r="R310" s="32">
        <f t="shared" si="311"/>
        <v>136060.39999999999</v>
      </c>
      <c r="S310" s="32">
        <f t="shared" si="312"/>
        <v>139537.10000000001</v>
      </c>
      <c r="T310" s="32">
        <f t="shared" si="313"/>
        <v>139537.10000000001</v>
      </c>
      <c r="U310" s="32">
        <f>U311+U313</f>
        <v>0</v>
      </c>
      <c r="V310" s="32">
        <f t="shared" si="314"/>
        <v>136060.39999999999</v>
      </c>
      <c r="W310" s="32">
        <f t="shared" si="315"/>
        <v>139537.10000000001</v>
      </c>
      <c r="X310" s="32">
        <f t="shared" si="316"/>
        <v>139537.10000000001</v>
      </c>
      <c r="Y310" s="32">
        <f>Y311+Y313</f>
        <v>-1740.7329999999999</v>
      </c>
      <c r="Z310" s="32">
        <f>Z311+Z313</f>
        <v>0</v>
      </c>
      <c r="AA310" s="32">
        <f>AA311+AA313</f>
        <v>0</v>
      </c>
      <c r="AB310" s="32">
        <f t="shared" si="317"/>
        <v>134319.66699999999</v>
      </c>
      <c r="AC310" s="32">
        <f t="shared" si="318"/>
        <v>139537.10000000001</v>
      </c>
      <c r="AD310" s="32">
        <f t="shared" si="319"/>
        <v>139537.10000000001</v>
      </c>
      <c r="AE310" s="32">
        <f>AE311+AE313</f>
        <v>0</v>
      </c>
      <c r="AF310" s="33"/>
      <c r="AG310" s="34"/>
      <c r="AH310" s="1" t="str">
        <f t="shared" si="320"/>
        <v/>
      </c>
    </row>
    <row r="311" ht="94.5">
      <c r="A311" s="14" t="s">
        <v>240</v>
      </c>
      <c r="B311" s="15" t="s">
        <v>151</v>
      </c>
      <c r="C311" s="14"/>
      <c r="D311" s="14"/>
      <c r="E311" s="31" t="s">
        <v>152</v>
      </c>
      <c r="F311" s="32">
        <f>F312</f>
        <v>123364.5</v>
      </c>
      <c r="G311" s="32">
        <f>G312</f>
        <v>126841.39999999999</v>
      </c>
      <c r="H311" s="32">
        <f>H312</f>
        <v>126841.39999999999</v>
      </c>
      <c r="I311" s="32">
        <f>I312</f>
        <v>0</v>
      </c>
      <c r="J311" s="32">
        <f>J312</f>
        <v>0</v>
      </c>
      <c r="K311" s="32">
        <f>K312</f>
        <v>0</v>
      </c>
      <c r="L311" s="32">
        <f t="shared" si="335"/>
        <v>123364.5</v>
      </c>
      <c r="M311" s="32">
        <f t="shared" si="336"/>
        <v>126841.39999999999</v>
      </c>
      <c r="N311" s="32">
        <f t="shared" si="337"/>
        <v>126841.39999999999</v>
      </c>
      <c r="O311" s="32">
        <f>O312</f>
        <v>0</v>
      </c>
      <c r="P311" s="32">
        <f>P312</f>
        <v>0</v>
      </c>
      <c r="Q311" s="32">
        <f>Q312</f>
        <v>0</v>
      </c>
      <c r="R311" s="32">
        <f t="shared" si="311"/>
        <v>123364.5</v>
      </c>
      <c r="S311" s="32">
        <f t="shared" si="312"/>
        <v>126841.39999999999</v>
      </c>
      <c r="T311" s="32">
        <f t="shared" si="313"/>
        <v>126841.39999999999</v>
      </c>
      <c r="U311" s="32">
        <f>U312</f>
        <v>0</v>
      </c>
      <c r="V311" s="32">
        <f t="shared" si="314"/>
        <v>123364.5</v>
      </c>
      <c r="W311" s="32">
        <f t="shared" si="315"/>
        <v>126841.39999999999</v>
      </c>
      <c r="X311" s="32">
        <f t="shared" si="316"/>
        <v>126841.39999999999</v>
      </c>
      <c r="Y311" s="32">
        <f>Y312</f>
        <v>-1738.5</v>
      </c>
      <c r="Z311" s="32">
        <f>Z312</f>
        <v>0</v>
      </c>
      <c r="AA311" s="32">
        <f>AA312</f>
        <v>0</v>
      </c>
      <c r="AB311" s="32">
        <f t="shared" si="317"/>
        <v>121626</v>
      </c>
      <c r="AC311" s="32">
        <f t="shared" si="318"/>
        <v>126841.39999999999</v>
      </c>
      <c r="AD311" s="32">
        <f t="shared" si="319"/>
        <v>126841.39999999999</v>
      </c>
      <c r="AE311" s="32">
        <f>AE312</f>
        <v>0</v>
      </c>
      <c r="AF311" s="33"/>
      <c r="AG311" s="34"/>
      <c r="AH311" s="1" t="str">
        <f t="shared" si="320"/>
        <v/>
      </c>
    </row>
    <row r="312" ht="31.5">
      <c r="A312" s="14" t="s">
        <v>240</v>
      </c>
      <c r="B312" s="15">
        <v>100</v>
      </c>
      <c r="C312" s="14" t="s">
        <v>69</v>
      </c>
      <c r="D312" s="14" t="s">
        <v>238</v>
      </c>
      <c r="E312" s="31" t="s">
        <v>239</v>
      </c>
      <c r="F312" s="32">
        <v>123364.5</v>
      </c>
      <c r="G312" s="32">
        <v>126841.39999999999</v>
      </c>
      <c r="H312" s="32">
        <v>126841.39999999999</v>
      </c>
      <c r="I312" s="32"/>
      <c r="J312" s="32"/>
      <c r="K312" s="32"/>
      <c r="L312" s="32">
        <f t="shared" si="335"/>
        <v>123364.5</v>
      </c>
      <c r="M312" s="32">
        <f t="shared" si="336"/>
        <v>126841.39999999999</v>
      </c>
      <c r="N312" s="32">
        <f t="shared" si="337"/>
        <v>126841.39999999999</v>
      </c>
      <c r="O312" s="32"/>
      <c r="P312" s="32"/>
      <c r="Q312" s="32"/>
      <c r="R312" s="32">
        <f t="shared" si="311"/>
        <v>123364.5</v>
      </c>
      <c r="S312" s="32">
        <f t="shared" si="312"/>
        <v>126841.39999999999</v>
      </c>
      <c r="T312" s="32">
        <f t="shared" si="313"/>
        <v>126841.39999999999</v>
      </c>
      <c r="U312" s="32"/>
      <c r="V312" s="32">
        <f t="shared" si="314"/>
        <v>123364.5</v>
      </c>
      <c r="W312" s="32">
        <f t="shared" si="315"/>
        <v>126841.39999999999</v>
      </c>
      <c r="X312" s="32">
        <f t="shared" si="316"/>
        <v>126841.39999999999</v>
      </c>
      <c r="Y312" s="32">
        <v>-1738.5</v>
      </c>
      <c r="Z312" s="32"/>
      <c r="AA312" s="32"/>
      <c r="AB312" s="32">
        <f t="shared" si="317"/>
        <v>121626</v>
      </c>
      <c r="AC312" s="32">
        <f t="shared" si="318"/>
        <v>126841.39999999999</v>
      </c>
      <c r="AD312" s="32">
        <f t="shared" si="319"/>
        <v>126841.39999999999</v>
      </c>
      <c r="AE312" s="32"/>
      <c r="AF312" s="33"/>
      <c r="AG312" s="34"/>
      <c r="AH312" s="1" t="str">
        <f t="shared" si="320"/>
        <v>0804</v>
      </c>
    </row>
    <row r="313" ht="31.5">
      <c r="A313" s="14" t="s">
        <v>240</v>
      </c>
      <c r="B313" s="15" t="s">
        <v>48</v>
      </c>
      <c r="C313" s="14"/>
      <c r="D313" s="14"/>
      <c r="E313" s="31" t="s">
        <v>49</v>
      </c>
      <c r="F313" s="32">
        <f>F314</f>
        <v>12695.9</v>
      </c>
      <c r="G313" s="32">
        <f>G314</f>
        <v>12695.700000000001</v>
      </c>
      <c r="H313" s="32">
        <f>H314</f>
        <v>12695.700000000001</v>
      </c>
      <c r="I313" s="32">
        <f>I314</f>
        <v>0</v>
      </c>
      <c r="J313" s="32">
        <f>J314</f>
        <v>0</v>
      </c>
      <c r="K313" s="32">
        <f>K314</f>
        <v>0</v>
      </c>
      <c r="L313" s="32">
        <f t="shared" si="335"/>
        <v>12695.9</v>
      </c>
      <c r="M313" s="32">
        <f t="shared" si="336"/>
        <v>12695.700000000001</v>
      </c>
      <c r="N313" s="32">
        <f t="shared" si="337"/>
        <v>12695.700000000001</v>
      </c>
      <c r="O313" s="32">
        <f>O314</f>
        <v>0</v>
      </c>
      <c r="P313" s="32">
        <f>P314</f>
        <v>0</v>
      </c>
      <c r="Q313" s="32">
        <f>Q314</f>
        <v>0</v>
      </c>
      <c r="R313" s="32">
        <f t="shared" si="311"/>
        <v>12695.9</v>
      </c>
      <c r="S313" s="32">
        <f t="shared" si="312"/>
        <v>12695.700000000001</v>
      </c>
      <c r="T313" s="32">
        <f t="shared" si="313"/>
        <v>12695.700000000001</v>
      </c>
      <c r="U313" s="32">
        <f>U314</f>
        <v>0</v>
      </c>
      <c r="V313" s="32">
        <f t="shared" si="314"/>
        <v>12695.9</v>
      </c>
      <c r="W313" s="32">
        <f t="shared" si="315"/>
        <v>12695.700000000001</v>
      </c>
      <c r="X313" s="32">
        <f t="shared" si="316"/>
        <v>12695.700000000001</v>
      </c>
      <c r="Y313" s="32">
        <f>Y314</f>
        <v>-2.2330000000000001</v>
      </c>
      <c r="Z313" s="32">
        <f>Z314</f>
        <v>0</v>
      </c>
      <c r="AA313" s="32">
        <f>AA314</f>
        <v>0</v>
      </c>
      <c r="AB313" s="32">
        <f t="shared" si="317"/>
        <v>12693.666999999999</v>
      </c>
      <c r="AC313" s="32">
        <f t="shared" si="318"/>
        <v>12695.700000000001</v>
      </c>
      <c r="AD313" s="32">
        <f t="shared" si="319"/>
        <v>12695.700000000001</v>
      </c>
      <c r="AE313" s="32">
        <f>AE314</f>
        <v>0</v>
      </c>
      <c r="AF313" s="33"/>
      <c r="AG313" s="34"/>
      <c r="AH313" s="1" t="str">
        <f t="shared" si="320"/>
        <v/>
      </c>
    </row>
    <row r="314" ht="31.5">
      <c r="A314" s="14" t="s">
        <v>240</v>
      </c>
      <c r="B314" s="15">
        <v>200</v>
      </c>
      <c r="C314" s="14" t="s">
        <v>69</v>
      </c>
      <c r="D314" s="14" t="s">
        <v>238</v>
      </c>
      <c r="E314" s="31" t="s">
        <v>239</v>
      </c>
      <c r="F314" s="32">
        <v>12695.9</v>
      </c>
      <c r="G314" s="32">
        <v>12695.700000000001</v>
      </c>
      <c r="H314" s="32">
        <v>12695.700000000001</v>
      </c>
      <c r="I314" s="32"/>
      <c r="J314" s="32"/>
      <c r="K314" s="32"/>
      <c r="L314" s="32">
        <f t="shared" si="335"/>
        <v>12695.9</v>
      </c>
      <c r="M314" s="32">
        <f t="shared" si="336"/>
        <v>12695.700000000001</v>
      </c>
      <c r="N314" s="32">
        <f t="shared" si="337"/>
        <v>12695.700000000001</v>
      </c>
      <c r="O314" s="32"/>
      <c r="P314" s="32"/>
      <c r="Q314" s="32"/>
      <c r="R314" s="32">
        <f t="shared" si="311"/>
        <v>12695.9</v>
      </c>
      <c r="S314" s="32">
        <f t="shared" si="312"/>
        <v>12695.700000000001</v>
      </c>
      <c r="T314" s="32">
        <f t="shared" si="313"/>
        <v>12695.700000000001</v>
      </c>
      <c r="U314" s="32"/>
      <c r="V314" s="32">
        <f t="shared" si="314"/>
        <v>12695.9</v>
      </c>
      <c r="W314" s="32">
        <f t="shared" si="315"/>
        <v>12695.700000000001</v>
      </c>
      <c r="X314" s="32">
        <f t="shared" si="316"/>
        <v>12695.700000000001</v>
      </c>
      <c r="Y314" s="32">
        <v>-2.2330000000000001</v>
      </c>
      <c r="Z314" s="32"/>
      <c r="AA314" s="32"/>
      <c r="AB314" s="32">
        <f t="shared" si="317"/>
        <v>12693.666999999999</v>
      </c>
      <c r="AC314" s="32">
        <f t="shared" si="318"/>
        <v>12695.700000000001</v>
      </c>
      <c r="AD314" s="32">
        <f t="shared" si="319"/>
        <v>12695.700000000001</v>
      </c>
      <c r="AE314" s="32"/>
      <c r="AF314" s="33"/>
      <c r="AG314" s="34"/>
      <c r="AH314" s="1" t="str">
        <f t="shared" si="320"/>
        <v>0804</v>
      </c>
    </row>
    <row r="315" s="17" customFormat="1" ht="47.25">
      <c r="A315" s="18" t="s">
        <v>241</v>
      </c>
      <c r="B315" s="19"/>
      <c r="C315" s="18"/>
      <c r="D315" s="18"/>
      <c r="E315" s="20" t="s">
        <v>242</v>
      </c>
      <c r="F315" s="21">
        <f>F316</f>
        <v>452132</v>
      </c>
      <c r="G315" s="21">
        <f>G316</f>
        <v>309857.59999999998</v>
      </c>
      <c r="H315" s="21">
        <f>H316</f>
        <v>305515.19999999995</v>
      </c>
      <c r="I315" s="21">
        <f>I316</f>
        <v>-122.3</v>
      </c>
      <c r="J315" s="21">
        <f>J316</f>
        <v>-3040.5</v>
      </c>
      <c r="K315" s="21">
        <f>K316</f>
        <v>-3049.5999999999999</v>
      </c>
      <c r="L315" s="21">
        <f t="shared" si="335"/>
        <v>452009.70000000001</v>
      </c>
      <c r="M315" s="21">
        <f t="shared" si="336"/>
        <v>306817.09999999998</v>
      </c>
      <c r="N315" s="21">
        <f t="shared" si="337"/>
        <v>302465.59999999998</v>
      </c>
      <c r="O315" s="21">
        <f>O316</f>
        <v>-26674.810000000001</v>
      </c>
      <c r="P315" s="21">
        <f>P316</f>
        <v>0</v>
      </c>
      <c r="Q315" s="21">
        <f>Q316</f>
        <v>0</v>
      </c>
      <c r="R315" s="21">
        <f t="shared" si="311"/>
        <v>425334.89000000001</v>
      </c>
      <c r="S315" s="21">
        <f t="shared" si="312"/>
        <v>306817.09999999998</v>
      </c>
      <c r="T315" s="21">
        <f t="shared" si="313"/>
        <v>302465.59999999998</v>
      </c>
      <c r="U315" s="21">
        <f>U316</f>
        <v>0</v>
      </c>
      <c r="V315" s="21">
        <f t="shared" si="314"/>
        <v>425334.89000000001</v>
      </c>
      <c r="W315" s="21">
        <f t="shared" si="315"/>
        <v>306817.09999999998</v>
      </c>
      <c r="X315" s="21">
        <f t="shared" si="316"/>
        <v>302465.59999999998</v>
      </c>
      <c r="Y315" s="21">
        <f>Y316</f>
        <v>-2506.9000000000001</v>
      </c>
      <c r="Z315" s="21">
        <f>Z316</f>
        <v>0</v>
      </c>
      <c r="AA315" s="21">
        <f>AA316</f>
        <v>0</v>
      </c>
      <c r="AB315" s="21">
        <f t="shared" si="317"/>
        <v>422827.98999999999</v>
      </c>
      <c r="AC315" s="21">
        <f t="shared" si="318"/>
        <v>306817.09999999998</v>
      </c>
      <c r="AD315" s="21">
        <f t="shared" si="319"/>
        <v>302465.59999999998</v>
      </c>
      <c r="AE315" s="21">
        <f>AE316</f>
        <v>0</v>
      </c>
      <c r="AF315" s="22"/>
      <c r="AG315" s="23"/>
      <c r="AH315" s="17" t="str">
        <f t="shared" si="320"/>
        <v/>
      </c>
    </row>
    <row r="316" s="24" customFormat="1">
      <c r="A316" s="25" t="s">
        <v>243</v>
      </c>
      <c r="B316" s="26"/>
      <c r="C316" s="25"/>
      <c r="D316" s="25"/>
      <c r="E316" s="27" t="s">
        <v>58</v>
      </c>
      <c r="F316" s="28">
        <f>F317+F329</f>
        <v>452132</v>
      </c>
      <c r="G316" s="28">
        <f>G317+G329</f>
        <v>309857.59999999998</v>
      </c>
      <c r="H316" s="28">
        <f>H317+H329</f>
        <v>305515.19999999995</v>
      </c>
      <c r="I316" s="28">
        <f>I317+I329</f>
        <v>-122.3</v>
      </c>
      <c r="J316" s="28">
        <f>J317+J329</f>
        <v>-3040.5</v>
      </c>
      <c r="K316" s="28">
        <f>K317+K329</f>
        <v>-3049.5999999999999</v>
      </c>
      <c r="L316" s="28">
        <f t="shared" si="335"/>
        <v>452009.70000000001</v>
      </c>
      <c r="M316" s="28">
        <f t="shared" si="336"/>
        <v>306817.09999999998</v>
      </c>
      <c r="N316" s="28">
        <f t="shared" si="337"/>
        <v>302465.59999999998</v>
      </c>
      <c r="O316" s="28">
        <f>O317+O329</f>
        <v>-26674.810000000001</v>
      </c>
      <c r="P316" s="28">
        <f>P317+P329</f>
        <v>0</v>
      </c>
      <c r="Q316" s="28">
        <f>Q317+Q329</f>
        <v>0</v>
      </c>
      <c r="R316" s="28">
        <f t="shared" si="311"/>
        <v>425334.89000000001</v>
      </c>
      <c r="S316" s="28">
        <f t="shared" si="312"/>
        <v>306817.09999999998</v>
      </c>
      <c r="T316" s="28">
        <f t="shared" si="313"/>
        <v>302465.59999999998</v>
      </c>
      <c r="U316" s="28">
        <f>U317+U329</f>
        <v>0</v>
      </c>
      <c r="V316" s="28">
        <f t="shared" si="314"/>
        <v>425334.89000000001</v>
      </c>
      <c r="W316" s="28">
        <f t="shared" si="315"/>
        <v>306817.09999999998</v>
      </c>
      <c r="X316" s="28">
        <f t="shared" si="316"/>
        <v>302465.59999999998</v>
      </c>
      <c r="Y316" s="28">
        <f>Y317+Y329</f>
        <v>-2506.9000000000001</v>
      </c>
      <c r="Z316" s="28">
        <f>Z317+Z329</f>
        <v>0</v>
      </c>
      <c r="AA316" s="28">
        <f>AA317+AA329</f>
        <v>0</v>
      </c>
      <c r="AB316" s="28">
        <f t="shared" si="317"/>
        <v>422827.98999999999</v>
      </c>
      <c r="AC316" s="28">
        <f t="shared" si="318"/>
        <v>306817.09999999998</v>
      </c>
      <c r="AD316" s="28">
        <f t="shared" si="319"/>
        <v>302465.59999999998</v>
      </c>
      <c r="AE316" s="28">
        <f>AE317+AE329</f>
        <v>0</v>
      </c>
      <c r="AF316" s="29"/>
      <c r="AG316" s="30"/>
      <c r="AH316" s="24" t="str">
        <f t="shared" si="320"/>
        <v/>
      </c>
    </row>
    <row r="317" ht="78.75">
      <c r="A317" s="14" t="s">
        <v>244</v>
      </c>
      <c r="B317" s="15"/>
      <c r="C317" s="14"/>
      <c r="D317" s="14"/>
      <c r="E317" s="31" t="s">
        <v>245</v>
      </c>
      <c r="F317" s="32">
        <f>F318+F323+F326</f>
        <v>249332</v>
      </c>
      <c r="G317" s="32">
        <f>G318+G323+G326</f>
        <v>107769.59999999999</v>
      </c>
      <c r="H317" s="32">
        <f>H318+H323+H326</f>
        <v>107769.59999999999</v>
      </c>
      <c r="I317" s="32">
        <f>I318+I323+I326</f>
        <v>-122.3</v>
      </c>
      <c r="J317" s="32">
        <f>J318+J323+J326</f>
        <v>-3040.5</v>
      </c>
      <c r="K317" s="32">
        <f>K318+K323+K326</f>
        <v>-3049.5999999999999</v>
      </c>
      <c r="L317" s="32">
        <f t="shared" si="335"/>
        <v>249209.70000000001</v>
      </c>
      <c r="M317" s="32">
        <f t="shared" si="336"/>
        <v>104729.09999999999</v>
      </c>
      <c r="N317" s="32">
        <f t="shared" si="337"/>
        <v>104719.99999999999</v>
      </c>
      <c r="O317" s="32">
        <f>O318+O323+O326</f>
        <v>-28727.75</v>
      </c>
      <c r="P317" s="32">
        <f>P318+P323+P326</f>
        <v>0</v>
      </c>
      <c r="Q317" s="32">
        <f>Q318+Q323+Q326</f>
        <v>0</v>
      </c>
      <c r="R317" s="32">
        <f t="shared" si="311"/>
        <v>220481.95000000001</v>
      </c>
      <c r="S317" s="32">
        <f t="shared" si="312"/>
        <v>104729.09999999999</v>
      </c>
      <c r="T317" s="32">
        <f t="shared" si="313"/>
        <v>104719.99999999999</v>
      </c>
      <c r="U317" s="32">
        <f>U318+U323+U326</f>
        <v>0</v>
      </c>
      <c r="V317" s="32">
        <f t="shared" si="314"/>
        <v>220481.95000000001</v>
      </c>
      <c r="W317" s="32">
        <f t="shared" si="315"/>
        <v>104729.09999999999</v>
      </c>
      <c r="X317" s="32">
        <f t="shared" si="316"/>
        <v>104719.99999999999</v>
      </c>
      <c r="Y317" s="32">
        <f>Y318+Y323+Y326</f>
        <v>0</v>
      </c>
      <c r="Z317" s="32">
        <f>Z318+Z323+Z326</f>
        <v>0</v>
      </c>
      <c r="AA317" s="32">
        <f>AA318+AA323+AA326</f>
        <v>0</v>
      </c>
      <c r="AB317" s="32">
        <f t="shared" si="317"/>
        <v>220481.95000000001</v>
      </c>
      <c r="AC317" s="32">
        <f t="shared" si="318"/>
        <v>104729.09999999999</v>
      </c>
      <c r="AD317" s="32">
        <f t="shared" si="319"/>
        <v>104719.99999999999</v>
      </c>
      <c r="AE317" s="32">
        <f>AE318+AE323+AE326</f>
        <v>0</v>
      </c>
      <c r="AF317" s="33"/>
      <c r="AG317" s="34"/>
      <c r="AH317" s="1" t="str">
        <f t="shared" si="320"/>
        <v/>
      </c>
    </row>
    <row r="318" ht="31.5">
      <c r="A318" s="14" t="s">
        <v>246</v>
      </c>
      <c r="B318" s="15"/>
      <c r="C318" s="14"/>
      <c r="D318" s="14"/>
      <c r="E318" s="31" t="s">
        <v>247</v>
      </c>
      <c r="F318" s="32">
        <f>F319+F321</f>
        <v>2114.4000000000001</v>
      </c>
      <c r="G318" s="32">
        <f>G319+G321</f>
        <v>2114.4000000000001</v>
      </c>
      <c r="H318" s="32">
        <f>H319+H321</f>
        <v>2114.4000000000001</v>
      </c>
      <c r="I318" s="32">
        <f>I319+I321</f>
        <v>0</v>
      </c>
      <c r="J318" s="32">
        <f>J319+J321</f>
        <v>0</v>
      </c>
      <c r="K318" s="32">
        <f>K319+K321</f>
        <v>0</v>
      </c>
      <c r="L318" s="32">
        <f t="shared" si="335"/>
        <v>2114.4000000000001</v>
      </c>
      <c r="M318" s="32">
        <f t="shared" si="336"/>
        <v>2114.4000000000001</v>
      </c>
      <c r="N318" s="32">
        <f t="shared" si="337"/>
        <v>2114.4000000000001</v>
      </c>
      <c r="O318" s="32">
        <f>O319+O321</f>
        <v>0</v>
      </c>
      <c r="P318" s="32">
        <f>P319+P321</f>
        <v>0</v>
      </c>
      <c r="Q318" s="32">
        <f>Q319+Q321</f>
        <v>0</v>
      </c>
      <c r="R318" s="32">
        <f t="shared" si="311"/>
        <v>2114.4000000000001</v>
      </c>
      <c r="S318" s="32">
        <f t="shared" si="312"/>
        <v>2114.4000000000001</v>
      </c>
      <c r="T318" s="32">
        <f t="shared" si="313"/>
        <v>2114.4000000000001</v>
      </c>
      <c r="U318" s="32">
        <f>U319+U321</f>
        <v>0</v>
      </c>
      <c r="V318" s="32">
        <f t="shared" si="314"/>
        <v>2114.4000000000001</v>
      </c>
      <c r="W318" s="32">
        <f t="shared" si="315"/>
        <v>2114.4000000000001</v>
      </c>
      <c r="X318" s="32">
        <f t="shared" si="316"/>
        <v>2114.4000000000001</v>
      </c>
      <c r="Y318" s="32">
        <f>Y319+Y321</f>
        <v>0</v>
      </c>
      <c r="Z318" s="32">
        <f>Z319+Z321</f>
        <v>0</v>
      </c>
      <c r="AA318" s="32">
        <f>AA319+AA321</f>
        <v>0</v>
      </c>
      <c r="AB318" s="32">
        <f t="shared" si="317"/>
        <v>2114.4000000000001</v>
      </c>
      <c r="AC318" s="32">
        <f t="shared" si="318"/>
        <v>2114.4000000000001</v>
      </c>
      <c r="AD318" s="32">
        <f t="shared" si="319"/>
        <v>2114.4000000000001</v>
      </c>
      <c r="AE318" s="32">
        <f>AE319+AE321</f>
        <v>0</v>
      </c>
      <c r="AF318" s="33"/>
      <c r="AG318" s="34"/>
      <c r="AH318" s="1" t="str">
        <f t="shared" si="320"/>
        <v/>
      </c>
    </row>
    <row r="319" ht="31.5">
      <c r="A319" s="14" t="s">
        <v>246</v>
      </c>
      <c r="B319" s="15" t="s">
        <v>48</v>
      </c>
      <c r="C319" s="14"/>
      <c r="D319" s="14"/>
      <c r="E319" s="31" t="s">
        <v>49</v>
      </c>
      <c r="F319" s="32">
        <f>F320</f>
        <v>1924.4000000000001</v>
      </c>
      <c r="G319" s="32">
        <f>G320</f>
        <v>1609.4000000000001</v>
      </c>
      <c r="H319" s="32">
        <f>H320</f>
        <v>1308.4000000000001</v>
      </c>
      <c r="I319" s="32">
        <f>I320</f>
        <v>0</v>
      </c>
      <c r="J319" s="32">
        <f>J320</f>
        <v>0</v>
      </c>
      <c r="K319" s="32">
        <f>K320</f>
        <v>0</v>
      </c>
      <c r="L319" s="32">
        <f t="shared" si="335"/>
        <v>1924.4000000000001</v>
      </c>
      <c r="M319" s="32">
        <f t="shared" si="336"/>
        <v>1609.4000000000001</v>
      </c>
      <c r="N319" s="32">
        <f t="shared" si="337"/>
        <v>1308.4000000000001</v>
      </c>
      <c r="O319" s="32">
        <f>O320</f>
        <v>0</v>
      </c>
      <c r="P319" s="32">
        <f>P320</f>
        <v>0</v>
      </c>
      <c r="Q319" s="32">
        <f>Q320</f>
        <v>0</v>
      </c>
      <c r="R319" s="32">
        <f t="shared" si="311"/>
        <v>1924.4000000000001</v>
      </c>
      <c r="S319" s="32">
        <f t="shared" si="312"/>
        <v>1609.4000000000001</v>
      </c>
      <c r="T319" s="32">
        <f t="shared" si="313"/>
        <v>1308.4000000000001</v>
      </c>
      <c r="U319" s="32">
        <f>U320</f>
        <v>0</v>
      </c>
      <c r="V319" s="32">
        <f t="shared" si="314"/>
        <v>1924.4000000000001</v>
      </c>
      <c r="W319" s="32">
        <f t="shared" si="315"/>
        <v>1609.4000000000001</v>
      </c>
      <c r="X319" s="32">
        <f t="shared" si="316"/>
        <v>1308.4000000000001</v>
      </c>
      <c r="Y319" s="32">
        <f>Y320</f>
        <v>0</v>
      </c>
      <c r="Z319" s="32">
        <f>Z320</f>
        <v>0</v>
      </c>
      <c r="AA319" s="32">
        <f>AA320</f>
        <v>0</v>
      </c>
      <c r="AB319" s="32">
        <f t="shared" si="317"/>
        <v>1924.4000000000001</v>
      </c>
      <c r="AC319" s="32">
        <f t="shared" si="318"/>
        <v>1609.4000000000001</v>
      </c>
      <c r="AD319" s="32">
        <f t="shared" si="319"/>
        <v>1308.4000000000001</v>
      </c>
      <c r="AE319" s="32">
        <f>AE320</f>
        <v>0</v>
      </c>
      <c r="AF319" s="33"/>
      <c r="AG319" s="34"/>
      <c r="AH319" s="1" t="str">
        <f t="shared" si="320"/>
        <v/>
      </c>
    </row>
    <row r="320">
      <c r="A320" s="14" t="s">
        <v>246</v>
      </c>
      <c r="B320" s="15">
        <v>200</v>
      </c>
      <c r="C320" s="14" t="s">
        <v>31</v>
      </c>
      <c r="D320" s="14" t="s">
        <v>32</v>
      </c>
      <c r="E320" s="31" t="s">
        <v>33</v>
      </c>
      <c r="F320" s="32">
        <v>1924.4000000000001</v>
      </c>
      <c r="G320" s="32">
        <v>1609.4000000000001</v>
      </c>
      <c r="H320" s="32">
        <v>1308.4000000000001</v>
      </c>
      <c r="I320" s="32"/>
      <c r="J320" s="32"/>
      <c r="K320" s="32"/>
      <c r="L320" s="32">
        <f t="shared" si="335"/>
        <v>1924.4000000000001</v>
      </c>
      <c r="M320" s="32">
        <f t="shared" si="336"/>
        <v>1609.4000000000001</v>
      </c>
      <c r="N320" s="32">
        <f t="shared" si="337"/>
        <v>1308.4000000000001</v>
      </c>
      <c r="O320" s="32"/>
      <c r="P320" s="32"/>
      <c r="Q320" s="32"/>
      <c r="R320" s="32">
        <f t="shared" si="311"/>
        <v>1924.4000000000001</v>
      </c>
      <c r="S320" s="32">
        <f t="shared" si="312"/>
        <v>1609.4000000000001</v>
      </c>
      <c r="T320" s="32">
        <f t="shared" si="313"/>
        <v>1308.4000000000001</v>
      </c>
      <c r="U320" s="32"/>
      <c r="V320" s="32">
        <f t="shared" si="314"/>
        <v>1924.4000000000001</v>
      </c>
      <c r="W320" s="32">
        <f t="shared" si="315"/>
        <v>1609.4000000000001</v>
      </c>
      <c r="X320" s="32">
        <f t="shared" si="316"/>
        <v>1308.4000000000001</v>
      </c>
      <c r="Y320" s="32"/>
      <c r="Z320" s="32"/>
      <c r="AA320" s="32"/>
      <c r="AB320" s="32">
        <f t="shared" si="317"/>
        <v>1924.4000000000001</v>
      </c>
      <c r="AC320" s="32">
        <f t="shared" si="318"/>
        <v>1609.4000000000001</v>
      </c>
      <c r="AD320" s="32">
        <f t="shared" si="319"/>
        <v>1308.4000000000001</v>
      </c>
      <c r="AE320" s="32"/>
      <c r="AF320" s="33"/>
      <c r="AG320" s="34"/>
      <c r="AH320" s="1" t="str">
        <f t="shared" si="320"/>
        <v>0113</v>
      </c>
    </row>
    <row r="321">
      <c r="A321" s="14" t="s">
        <v>246</v>
      </c>
      <c r="B321" s="15" t="s">
        <v>44</v>
      </c>
      <c r="C321" s="14"/>
      <c r="D321" s="14"/>
      <c r="E321" s="31" t="s">
        <v>45</v>
      </c>
      <c r="F321" s="32">
        <f>F322</f>
        <v>190</v>
      </c>
      <c r="G321" s="32">
        <f>G322</f>
        <v>505</v>
      </c>
      <c r="H321" s="32">
        <f>H322</f>
        <v>806</v>
      </c>
      <c r="I321" s="32">
        <f>I322</f>
        <v>0</v>
      </c>
      <c r="J321" s="32">
        <f>J322</f>
        <v>0</v>
      </c>
      <c r="K321" s="32">
        <f>K322</f>
        <v>0</v>
      </c>
      <c r="L321" s="32">
        <f t="shared" si="335"/>
        <v>190</v>
      </c>
      <c r="M321" s="32">
        <f t="shared" si="336"/>
        <v>505</v>
      </c>
      <c r="N321" s="32">
        <f t="shared" si="337"/>
        <v>806</v>
      </c>
      <c r="O321" s="32">
        <f>O322</f>
        <v>0</v>
      </c>
      <c r="P321" s="32">
        <f>P322</f>
        <v>0</v>
      </c>
      <c r="Q321" s="32">
        <f>Q322</f>
        <v>0</v>
      </c>
      <c r="R321" s="32">
        <f t="shared" si="311"/>
        <v>190</v>
      </c>
      <c r="S321" s="32">
        <f t="shared" si="312"/>
        <v>505</v>
      </c>
      <c r="T321" s="32">
        <f t="shared" si="313"/>
        <v>806</v>
      </c>
      <c r="U321" s="32">
        <f>U322</f>
        <v>0</v>
      </c>
      <c r="V321" s="32">
        <f t="shared" si="314"/>
        <v>190</v>
      </c>
      <c r="W321" s="32">
        <f t="shared" si="315"/>
        <v>505</v>
      </c>
      <c r="X321" s="32">
        <f t="shared" si="316"/>
        <v>806</v>
      </c>
      <c r="Y321" s="32">
        <f>Y322</f>
        <v>0</v>
      </c>
      <c r="Z321" s="32">
        <f>Z322</f>
        <v>0</v>
      </c>
      <c r="AA321" s="32">
        <f>AA322</f>
        <v>0</v>
      </c>
      <c r="AB321" s="32">
        <f t="shared" si="317"/>
        <v>190</v>
      </c>
      <c r="AC321" s="32">
        <f t="shared" si="318"/>
        <v>505</v>
      </c>
      <c r="AD321" s="32">
        <f t="shared" si="319"/>
        <v>806</v>
      </c>
      <c r="AE321" s="32">
        <f>AE322</f>
        <v>0</v>
      </c>
      <c r="AF321" s="33"/>
      <c r="AG321" s="34"/>
      <c r="AH321" s="1" t="str">
        <f t="shared" si="320"/>
        <v/>
      </c>
    </row>
    <row r="322">
      <c r="A322" s="14" t="s">
        <v>246</v>
      </c>
      <c r="B322" s="15">
        <v>800</v>
      </c>
      <c r="C322" s="14" t="s">
        <v>31</v>
      </c>
      <c r="D322" s="14" t="s">
        <v>32</v>
      </c>
      <c r="E322" s="31" t="s">
        <v>33</v>
      </c>
      <c r="F322" s="32">
        <v>190</v>
      </c>
      <c r="G322" s="32">
        <v>505</v>
      </c>
      <c r="H322" s="32">
        <v>806</v>
      </c>
      <c r="I322" s="32"/>
      <c r="J322" s="32"/>
      <c r="K322" s="32"/>
      <c r="L322" s="32">
        <f t="shared" si="335"/>
        <v>190</v>
      </c>
      <c r="M322" s="32">
        <f t="shared" si="336"/>
        <v>505</v>
      </c>
      <c r="N322" s="32">
        <f t="shared" si="337"/>
        <v>806</v>
      </c>
      <c r="O322" s="32"/>
      <c r="P322" s="32"/>
      <c r="Q322" s="32"/>
      <c r="R322" s="32">
        <f t="shared" si="311"/>
        <v>190</v>
      </c>
      <c r="S322" s="32">
        <f t="shared" si="312"/>
        <v>505</v>
      </c>
      <c r="T322" s="32">
        <f t="shared" si="313"/>
        <v>806</v>
      </c>
      <c r="U322" s="32"/>
      <c r="V322" s="32">
        <f t="shared" si="314"/>
        <v>190</v>
      </c>
      <c r="W322" s="32">
        <f t="shared" si="315"/>
        <v>505</v>
      </c>
      <c r="X322" s="32">
        <f t="shared" si="316"/>
        <v>806</v>
      </c>
      <c r="Y322" s="32"/>
      <c r="Z322" s="32"/>
      <c r="AA322" s="32"/>
      <c r="AB322" s="32">
        <f t="shared" si="317"/>
        <v>190</v>
      </c>
      <c r="AC322" s="32">
        <f t="shared" si="318"/>
        <v>505</v>
      </c>
      <c r="AD322" s="32">
        <f t="shared" si="319"/>
        <v>806</v>
      </c>
      <c r="AE322" s="32"/>
      <c r="AF322" s="33"/>
      <c r="AG322" s="34"/>
      <c r="AH322" s="1" t="str">
        <f t="shared" si="320"/>
        <v>0113</v>
      </c>
    </row>
    <row r="323" ht="31.5">
      <c r="A323" s="14" t="s">
        <v>248</v>
      </c>
      <c r="B323" s="15"/>
      <c r="C323" s="14"/>
      <c r="D323" s="14"/>
      <c r="E323" s="31" t="s">
        <v>249</v>
      </c>
      <c r="F323" s="32">
        <f t="shared" ref="F323:F327" si="338">F324</f>
        <v>81749.699999999997</v>
      </c>
      <c r="G323" s="32">
        <f t="shared" ref="G323:G327" si="339">G324</f>
        <v>64505.199999999997</v>
      </c>
      <c r="H323" s="32">
        <f t="shared" ref="H323:H327" si="340">H324</f>
        <v>64505.199999999997</v>
      </c>
      <c r="I323" s="32">
        <f t="shared" ref="I323:I327" si="341">I324</f>
        <v>0</v>
      </c>
      <c r="J323" s="32">
        <f t="shared" ref="J323:J327" si="342">J324</f>
        <v>-2995.9000000000001</v>
      </c>
      <c r="K323" s="32">
        <f t="shared" ref="K323:K327" si="343">K324</f>
        <v>-2995.9000000000001</v>
      </c>
      <c r="L323" s="32">
        <f t="shared" si="335"/>
        <v>81749.699999999997</v>
      </c>
      <c r="M323" s="32">
        <f t="shared" si="336"/>
        <v>61509.299999999996</v>
      </c>
      <c r="N323" s="32">
        <f t="shared" si="337"/>
        <v>61509.299999999996</v>
      </c>
      <c r="O323" s="32">
        <f t="shared" ref="O323:O327" si="344">O324</f>
        <v>0</v>
      </c>
      <c r="P323" s="32">
        <f t="shared" ref="P323:P327" si="345">P324</f>
        <v>0</v>
      </c>
      <c r="Q323" s="32">
        <f t="shared" ref="Q323:Q327" si="346">Q324</f>
        <v>0</v>
      </c>
      <c r="R323" s="32">
        <f t="shared" si="311"/>
        <v>81749.699999999997</v>
      </c>
      <c r="S323" s="32">
        <f t="shared" si="312"/>
        <v>61509.299999999996</v>
      </c>
      <c r="T323" s="32">
        <f t="shared" si="313"/>
        <v>61509.299999999996</v>
      </c>
      <c r="U323" s="32">
        <f t="shared" ref="U323:U327" si="347">U324</f>
        <v>0</v>
      </c>
      <c r="V323" s="32">
        <f t="shared" si="314"/>
        <v>81749.699999999997</v>
      </c>
      <c r="W323" s="32">
        <f t="shared" si="315"/>
        <v>61509.299999999996</v>
      </c>
      <c r="X323" s="32">
        <f t="shared" si="316"/>
        <v>61509.299999999996</v>
      </c>
      <c r="Y323" s="32">
        <f t="shared" ref="Y323:Y327" si="348">Y324</f>
        <v>0</v>
      </c>
      <c r="Z323" s="32">
        <f t="shared" ref="Z323:Z327" si="349">Z324</f>
        <v>0</v>
      </c>
      <c r="AA323" s="32">
        <f t="shared" ref="AA323:AA327" si="350">AA324</f>
        <v>0</v>
      </c>
      <c r="AB323" s="32">
        <f t="shared" si="317"/>
        <v>81749.699999999997</v>
      </c>
      <c r="AC323" s="32">
        <f t="shared" si="318"/>
        <v>61509.299999999996</v>
      </c>
      <c r="AD323" s="32">
        <f t="shared" si="319"/>
        <v>61509.299999999996</v>
      </c>
      <c r="AE323" s="32">
        <f t="shared" ref="AE323:AE327" si="351">AE324</f>
        <v>0</v>
      </c>
      <c r="AF323" s="33"/>
      <c r="AG323" s="34"/>
      <c r="AH323" s="1" t="str">
        <f t="shared" si="320"/>
        <v/>
      </c>
    </row>
    <row r="324" ht="31.5">
      <c r="A324" s="14" t="s">
        <v>248</v>
      </c>
      <c r="B324" s="15" t="s">
        <v>48</v>
      </c>
      <c r="C324" s="14"/>
      <c r="D324" s="14"/>
      <c r="E324" s="31" t="s">
        <v>49</v>
      </c>
      <c r="F324" s="32">
        <f t="shared" si="338"/>
        <v>81749.699999999997</v>
      </c>
      <c r="G324" s="32">
        <f t="shared" si="339"/>
        <v>64505.199999999997</v>
      </c>
      <c r="H324" s="32">
        <f t="shared" si="340"/>
        <v>64505.199999999997</v>
      </c>
      <c r="I324" s="32">
        <f t="shared" si="341"/>
        <v>0</v>
      </c>
      <c r="J324" s="32">
        <f t="shared" si="342"/>
        <v>-2995.9000000000001</v>
      </c>
      <c r="K324" s="32">
        <f t="shared" si="343"/>
        <v>-2995.9000000000001</v>
      </c>
      <c r="L324" s="32">
        <f t="shared" si="335"/>
        <v>81749.699999999997</v>
      </c>
      <c r="M324" s="32">
        <f t="shared" si="336"/>
        <v>61509.299999999996</v>
      </c>
      <c r="N324" s="32">
        <f t="shared" si="337"/>
        <v>61509.299999999996</v>
      </c>
      <c r="O324" s="32">
        <f t="shared" si="344"/>
        <v>0</v>
      </c>
      <c r="P324" s="32">
        <f t="shared" si="345"/>
        <v>0</v>
      </c>
      <c r="Q324" s="32">
        <f t="shared" si="346"/>
        <v>0</v>
      </c>
      <c r="R324" s="32">
        <f t="shared" si="311"/>
        <v>81749.699999999997</v>
      </c>
      <c r="S324" s="32">
        <f t="shared" si="312"/>
        <v>61509.299999999996</v>
      </c>
      <c r="T324" s="32">
        <f t="shared" si="313"/>
        <v>61509.299999999996</v>
      </c>
      <c r="U324" s="32">
        <f t="shared" si="347"/>
        <v>0</v>
      </c>
      <c r="V324" s="32">
        <f t="shared" si="314"/>
        <v>81749.699999999997</v>
      </c>
      <c r="W324" s="32">
        <f t="shared" si="315"/>
        <v>61509.299999999996</v>
      </c>
      <c r="X324" s="32">
        <f t="shared" si="316"/>
        <v>61509.299999999996</v>
      </c>
      <c r="Y324" s="32">
        <f t="shared" si="348"/>
        <v>0</v>
      </c>
      <c r="Z324" s="32">
        <f t="shared" si="349"/>
        <v>0</v>
      </c>
      <c r="AA324" s="32">
        <f t="shared" si="350"/>
        <v>0</v>
      </c>
      <c r="AB324" s="32">
        <f t="shared" si="317"/>
        <v>81749.699999999997</v>
      </c>
      <c r="AC324" s="32">
        <f t="shared" si="318"/>
        <v>61509.299999999996</v>
      </c>
      <c r="AD324" s="32">
        <f t="shared" si="319"/>
        <v>61509.299999999996</v>
      </c>
      <c r="AE324" s="32">
        <f t="shared" si="351"/>
        <v>0</v>
      </c>
      <c r="AF324" s="33"/>
      <c r="AG324" s="34"/>
      <c r="AH324" s="1" t="str">
        <f t="shared" si="320"/>
        <v/>
      </c>
    </row>
    <row r="325">
      <c r="A325" s="14" t="s">
        <v>248</v>
      </c>
      <c r="B325" s="15">
        <v>200</v>
      </c>
      <c r="C325" s="14" t="s">
        <v>31</v>
      </c>
      <c r="D325" s="14" t="s">
        <v>32</v>
      </c>
      <c r="E325" s="31" t="s">
        <v>33</v>
      </c>
      <c r="F325" s="32">
        <v>81749.699999999997</v>
      </c>
      <c r="G325" s="32">
        <v>64505.199999999997</v>
      </c>
      <c r="H325" s="32">
        <v>64505.199999999997</v>
      </c>
      <c r="I325" s="32"/>
      <c r="J325" s="37">
        <v>-2995.9000000000001</v>
      </c>
      <c r="K325" s="37">
        <v>-2995.9000000000001</v>
      </c>
      <c r="L325" s="32">
        <f t="shared" si="335"/>
        <v>81749.699999999997</v>
      </c>
      <c r="M325" s="32">
        <f t="shared" si="336"/>
        <v>61509.299999999996</v>
      </c>
      <c r="N325" s="32">
        <f t="shared" si="337"/>
        <v>61509.299999999996</v>
      </c>
      <c r="O325" s="32"/>
      <c r="P325" s="32"/>
      <c r="Q325" s="32"/>
      <c r="R325" s="32">
        <f t="shared" si="311"/>
        <v>81749.699999999997</v>
      </c>
      <c r="S325" s="32">
        <f t="shared" si="312"/>
        <v>61509.299999999996</v>
      </c>
      <c r="T325" s="32">
        <f t="shared" si="313"/>
        <v>61509.299999999996</v>
      </c>
      <c r="U325" s="32"/>
      <c r="V325" s="32">
        <f t="shared" si="314"/>
        <v>81749.699999999997</v>
      </c>
      <c r="W325" s="32">
        <f t="shared" si="315"/>
        <v>61509.299999999996</v>
      </c>
      <c r="X325" s="32">
        <f t="shared" si="316"/>
        <v>61509.299999999996</v>
      </c>
      <c r="Y325" s="32"/>
      <c r="Z325" s="32"/>
      <c r="AA325" s="32"/>
      <c r="AB325" s="32">
        <f t="shared" si="317"/>
        <v>81749.699999999997</v>
      </c>
      <c r="AC325" s="32">
        <f t="shared" si="318"/>
        <v>61509.299999999996</v>
      </c>
      <c r="AD325" s="32">
        <f t="shared" si="319"/>
        <v>61509.299999999996</v>
      </c>
      <c r="AE325" s="32"/>
      <c r="AF325" s="33"/>
      <c r="AG325" s="34">
        <v>9</v>
      </c>
      <c r="AH325" s="1" t="str">
        <f t="shared" si="320"/>
        <v>0113</v>
      </c>
    </row>
    <row r="326" ht="31.5">
      <c r="A326" s="14" t="s">
        <v>250</v>
      </c>
      <c r="B326" s="15"/>
      <c r="C326" s="14"/>
      <c r="D326" s="14"/>
      <c r="E326" s="31" t="s">
        <v>251</v>
      </c>
      <c r="F326" s="32">
        <f t="shared" si="338"/>
        <v>165467.89999999999</v>
      </c>
      <c r="G326" s="32">
        <f t="shared" si="339"/>
        <v>41150</v>
      </c>
      <c r="H326" s="32">
        <f t="shared" si="340"/>
        <v>41150</v>
      </c>
      <c r="I326" s="32">
        <f t="shared" si="341"/>
        <v>-122.3</v>
      </c>
      <c r="J326" s="32">
        <f t="shared" si="342"/>
        <v>-44.600000000000001</v>
      </c>
      <c r="K326" s="32">
        <f t="shared" si="343"/>
        <v>-53.700000000000003</v>
      </c>
      <c r="L326" s="32">
        <f t="shared" si="335"/>
        <v>165345.60000000001</v>
      </c>
      <c r="M326" s="32">
        <f t="shared" si="336"/>
        <v>41105.400000000001</v>
      </c>
      <c r="N326" s="32">
        <f t="shared" si="337"/>
        <v>41096.300000000003</v>
      </c>
      <c r="O326" s="32">
        <f t="shared" si="344"/>
        <v>-28727.75</v>
      </c>
      <c r="P326" s="32">
        <f t="shared" si="345"/>
        <v>0</v>
      </c>
      <c r="Q326" s="32">
        <f t="shared" si="346"/>
        <v>0</v>
      </c>
      <c r="R326" s="32">
        <f t="shared" si="311"/>
        <v>136617.85000000001</v>
      </c>
      <c r="S326" s="32">
        <f t="shared" si="312"/>
        <v>41105.400000000001</v>
      </c>
      <c r="T326" s="32">
        <f t="shared" si="313"/>
        <v>41096.300000000003</v>
      </c>
      <c r="U326" s="32">
        <f t="shared" si="347"/>
        <v>0</v>
      </c>
      <c r="V326" s="32">
        <f t="shared" si="314"/>
        <v>136617.85000000001</v>
      </c>
      <c r="W326" s="32">
        <f t="shared" si="315"/>
        <v>41105.400000000001</v>
      </c>
      <c r="X326" s="32">
        <f t="shared" si="316"/>
        <v>41096.300000000003</v>
      </c>
      <c r="Y326" s="32">
        <f t="shared" si="348"/>
        <v>0</v>
      </c>
      <c r="Z326" s="32">
        <f t="shared" si="349"/>
        <v>0</v>
      </c>
      <c r="AA326" s="32">
        <f t="shared" si="350"/>
        <v>0</v>
      </c>
      <c r="AB326" s="32">
        <f t="shared" si="317"/>
        <v>136617.85000000001</v>
      </c>
      <c r="AC326" s="32">
        <f t="shared" si="318"/>
        <v>41105.400000000001</v>
      </c>
      <c r="AD326" s="32">
        <f t="shared" si="319"/>
        <v>41096.300000000003</v>
      </c>
      <c r="AE326" s="32">
        <f t="shared" si="351"/>
        <v>0</v>
      </c>
      <c r="AF326" s="33"/>
      <c r="AG326" s="34"/>
      <c r="AH326" s="1" t="str">
        <f t="shared" si="320"/>
        <v/>
      </c>
    </row>
    <row r="327" ht="31.5">
      <c r="A327" s="14" t="s">
        <v>250</v>
      </c>
      <c r="B327" s="15" t="s">
        <v>48</v>
      </c>
      <c r="C327" s="14"/>
      <c r="D327" s="14"/>
      <c r="E327" s="31" t="s">
        <v>49</v>
      </c>
      <c r="F327" s="32">
        <f t="shared" si="338"/>
        <v>165467.89999999999</v>
      </c>
      <c r="G327" s="32">
        <f t="shared" si="339"/>
        <v>41150</v>
      </c>
      <c r="H327" s="32">
        <f t="shared" si="340"/>
        <v>41150</v>
      </c>
      <c r="I327" s="32">
        <f t="shared" si="341"/>
        <v>-122.3</v>
      </c>
      <c r="J327" s="32">
        <f t="shared" si="342"/>
        <v>-44.600000000000001</v>
      </c>
      <c r="K327" s="32">
        <f t="shared" si="343"/>
        <v>-53.700000000000003</v>
      </c>
      <c r="L327" s="32">
        <f t="shared" si="335"/>
        <v>165345.60000000001</v>
      </c>
      <c r="M327" s="32">
        <f t="shared" si="336"/>
        <v>41105.400000000001</v>
      </c>
      <c r="N327" s="32">
        <f t="shared" si="337"/>
        <v>41096.300000000003</v>
      </c>
      <c r="O327" s="32">
        <f t="shared" si="344"/>
        <v>-28727.75</v>
      </c>
      <c r="P327" s="32">
        <f t="shared" si="345"/>
        <v>0</v>
      </c>
      <c r="Q327" s="32">
        <f t="shared" si="346"/>
        <v>0</v>
      </c>
      <c r="R327" s="32">
        <f t="shared" si="311"/>
        <v>136617.85000000001</v>
      </c>
      <c r="S327" s="32">
        <f t="shared" si="312"/>
        <v>41105.400000000001</v>
      </c>
      <c r="T327" s="32">
        <f t="shared" si="313"/>
        <v>41096.300000000003</v>
      </c>
      <c r="U327" s="32">
        <f t="shared" si="347"/>
        <v>0</v>
      </c>
      <c r="V327" s="32">
        <f t="shared" si="314"/>
        <v>136617.85000000001</v>
      </c>
      <c r="W327" s="32">
        <f t="shared" si="315"/>
        <v>41105.400000000001</v>
      </c>
      <c r="X327" s="32">
        <f t="shared" si="316"/>
        <v>41096.300000000003</v>
      </c>
      <c r="Y327" s="32">
        <f t="shared" si="348"/>
        <v>0</v>
      </c>
      <c r="Z327" s="32">
        <f t="shared" si="349"/>
        <v>0</v>
      </c>
      <c r="AA327" s="32">
        <f t="shared" si="350"/>
        <v>0</v>
      </c>
      <c r="AB327" s="32">
        <f t="shared" si="317"/>
        <v>136617.85000000001</v>
      </c>
      <c r="AC327" s="32">
        <f t="shared" si="318"/>
        <v>41105.400000000001</v>
      </c>
      <c r="AD327" s="32">
        <f t="shared" si="319"/>
        <v>41096.300000000003</v>
      </c>
      <c r="AE327" s="32">
        <f t="shared" si="351"/>
        <v>0</v>
      </c>
      <c r="AF327" s="33"/>
      <c r="AG327" s="34"/>
      <c r="AH327" s="1" t="str">
        <f t="shared" si="320"/>
        <v/>
      </c>
    </row>
    <row r="328">
      <c r="A328" s="14" t="s">
        <v>250</v>
      </c>
      <c r="B328" s="15">
        <v>200</v>
      </c>
      <c r="C328" s="14" t="s">
        <v>31</v>
      </c>
      <c r="D328" s="14" t="s">
        <v>32</v>
      </c>
      <c r="E328" s="31" t="s">
        <v>33</v>
      </c>
      <c r="F328" s="32">
        <v>165467.89999999999</v>
      </c>
      <c r="G328" s="32">
        <v>41150</v>
      </c>
      <c r="H328" s="32">
        <v>41150</v>
      </c>
      <c r="I328" s="37">
        <v>-122.3</v>
      </c>
      <c r="J328" s="37">
        <v>-44.600000000000001</v>
      </c>
      <c r="K328" s="37">
        <v>-53.700000000000003</v>
      </c>
      <c r="L328" s="32">
        <f t="shared" si="335"/>
        <v>165345.60000000001</v>
      </c>
      <c r="M328" s="32">
        <f t="shared" si="336"/>
        <v>41105.400000000001</v>
      </c>
      <c r="N328" s="32">
        <f t="shared" si="337"/>
        <v>41096.300000000003</v>
      </c>
      <c r="O328" s="32">
        <f>-20427.315-8300.435</f>
        <v>-28727.75</v>
      </c>
      <c r="P328" s="32"/>
      <c r="Q328" s="32"/>
      <c r="R328" s="32">
        <f t="shared" si="311"/>
        <v>136617.85000000001</v>
      </c>
      <c r="S328" s="32">
        <f t="shared" si="312"/>
        <v>41105.400000000001</v>
      </c>
      <c r="T328" s="32">
        <f t="shared" si="313"/>
        <v>41096.300000000003</v>
      </c>
      <c r="U328" s="32"/>
      <c r="V328" s="32">
        <f t="shared" si="314"/>
        <v>136617.85000000001</v>
      </c>
      <c r="W328" s="32">
        <f t="shared" si="315"/>
        <v>41105.400000000001</v>
      </c>
      <c r="X328" s="32">
        <f t="shared" si="316"/>
        <v>41096.300000000003</v>
      </c>
      <c r="Y328" s="32"/>
      <c r="Z328" s="32"/>
      <c r="AA328" s="32"/>
      <c r="AB328" s="32">
        <f t="shared" si="317"/>
        <v>136617.85000000001</v>
      </c>
      <c r="AC328" s="32">
        <f t="shared" si="318"/>
        <v>41105.400000000001</v>
      </c>
      <c r="AD328" s="32">
        <f t="shared" si="319"/>
        <v>41096.300000000003</v>
      </c>
      <c r="AE328" s="32"/>
      <c r="AF328" s="33"/>
      <c r="AG328" s="34">
        <v>10</v>
      </c>
      <c r="AH328" s="1" t="str">
        <f t="shared" si="320"/>
        <v>0113</v>
      </c>
    </row>
    <row r="329" ht="78.75">
      <c r="A329" s="14" t="s">
        <v>252</v>
      </c>
      <c r="B329" s="15"/>
      <c r="C329" s="14"/>
      <c r="D329" s="14"/>
      <c r="E329" s="31" t="s">
        <v>253</v>
      </c>
      <c r="F329" s="32">
        <f>F330+F335</f>
        <v>202800</v>
      </c>
      <c r="G329" s="32">
        <f>G330+G335</f>
        <v>202088</v>
      </c>
      <c r="H329" s="32">
        <f>H330+H335</f>
        <v>197745.59999999998</v>
      </c>
      <c r="I329" s="32">
        <f>I330+I335</f>
        <v>0</v>
      </c>
      <c r="J329" s="32">
        <f>J330+J335</f>
        <v>0</v>
      </c>
      <c r="K329" s="32">
        <f>K330+K335</f>
        <v>0</v>
      </c>
      <c r="L329" s="32">
        <f t="shared" si="335"/>
        <v>202800</v>
      </c>
      <c r="M329" s="32">
        <f t="shared" si="336"/>
        <v>202088</v>
      </c>
      <c r="N329" s="32">
        <f t="shared" si="337"/>
        <v>197745.59999999998</v>
      </c>
      <c r="O329" s="32">
        <f>O330+O335</f>
        <v>2052.9400000000001</v>
      </c>
      <c r="P329" s="32">
        <f>P330+P335</f>
        <v>0</v>
      </c>
      <c r="Q329" s="32">
        <f>Q330+Q335</f>
        <v>0</v>
      </c>
      <c r="R329" s="32">
        <f t="shared" si="311"/>
        <v>204852.94</v>
      </c>
      <c r="S329" s="32">
        <f t="shared" si="312"/>
        <v>202088</v>
      </c>
      <c r="T329" s="32">
        <f t="shared" si="313"/>
        <v>197745.59999999998</v>
      </c>
      <c r="U329" s="32">
        <f>U330+U335</f>
        <v>0</v>
      </c>
      <c r="V329" s="32">
        <f t="shared" si="314"/>
        <v>204852.94</v>
      </c>
      <c r="W329" s="32">
        <f t="shared" si="315"/>
        <v>202088</v>
      </c>
      <c r="X329" s="32">
        <f t="shared" si="316"/>
        <v>197745.59999999998</v>
      </c>
      <c r="Y329" s="32">
        <f>Y330+Y335</f>
        <v>-2506.9000000000001</v>
      </c>
      <c r="Z329" s="32">
        <f>Z330+Z335</f>
        <v>0</v>
      </c>
      <c r="AA329" s="32">
        <f>AA330+AA335</f>
        <v>0</v>
      </c>
      <c r="AB329" s="32">
        <f t="shared" si="317"/>
        <v>202346.04000000001</v>
      </c>
      <c r="AC329" s="32">
        <f t="shared" si="318"/>
        <v>202088</v>
      </c>
      <c r="AD329" s="32">
        <f t="shared" si="319"/>
        <v>197745.59999999998</v>
      </c>
      <c r="AE329" s="32">
        <f>AE330+AE335</f>
        <v>0</v>
      </c>
      <c r="AF329" s="33"/>
      <c r="AG329" s="34"/>
      <c r="AH329" s="1" t="str">
        <f t="shared" si="320"/>
        <v/>
      </c>
    </row>
    <row r="330" ht="31.5">
      <c r="A330" s="14" t="s">
        <v>254</v>
      </c>
      <c r="B330" s="15"/>
      <c r="C330" s="14"/>
      <c r="D330" s="14"/>
      <c r="E330" s="31" t="s">
        <v>179</v>
      </c>
      <c r="F330" s="32">
        <f>F331+F333</f>
        <v>125199.60000000001</v>
      </c>
      <c r="G330" s="32">
        <f>G331+G333</f>
        <v>128586</v>
      </c>
      <c r="H330" s="32">
        <f>H331+H333</f>
        <v>128586</v>
      </c>
      <c r="I330" s="32">
        <f>I331+I333</f>
        <v>0</v>
      </c>
      <c r="J330" s="32">
        <f>J331+J333</f>
        <v>0</v>
      </c>
      <c r="K330" s="32">
        <f>K331+K333</f>
        <v>0</v>
      </c>
      <c r="L330" s="32">
        <f t="shared" si="335"/>
        <v>125199.60000000001</v>
      </c>
      <c r="M330" s="32">
        <f t="shared" si="336"/>
        <v>128586</v>
      </c>
      <c r="N330" s="32">
        <f t="shared" si="337"/>
        <v>128586</v>
      </c>
      <c r="O330" s="32">
        <f>O331+O333</f>
        <v>0</v>
      </c>
      <c r="P330" s="32">
        <f>P331+P333</f>
        <v>0</v>
      </c>
      <c r="Q330" s="32">
        <f>Q331+Q333</f>
        <v>0</v>
      </c>
      <c r="R330" s="32">
        <f t="shared" si="311"/>
        <v>125199.60000000001</v>
      </c>
      <c r="S330" s="32">
        <f t="shared" si="312"/>
        <v>128586</v>
      </c>
      <c r="T330" s="32">
        <f t="shared" si="313"/>
        <v>128586</v>
      </c>
      <c r="U330" s="32">
        <f>U331+U333</f>
        <v>0</v>
      </c>
      <c r="V330" s="32">
        <f t="shared" si="314"/>
        <v>125199.60000000001</v>
      </c>
      <c r="W330" s="32">
        <f t="shared" si="315"/>
        <v>128586</v>
      </c>
      <c r="X330" s="32">
        <f t="shared" si="316"/>
        <v>128586</v>
      </c>
      <c r="Y330" s="32">
        <f>Y331+Y333</f>
        <v>-1684.7</v>
      </c>
      <c r="Z330" s="32">
        <f>Z331+Z333</f>
        <v>0</v>
      </c>
      <c r="AA330" s="32">
        <f>AA331+AA333</f>
        <v>0</v>
      </c>
      <c r="AB330" s="32">
        <f t="shared" si="317"/>
        <v>123514.90000000001</v>
      </c>
      <c r="AC330" s="32">
        <f t="shared" si="318"/>
        <v>128586</v>
      </c>
      <c r="AD330" s="32">
        <f t="shared" si="319"/>
        <v>128586</v>
      </c>
      <c r="AE330" s="32">
        <f>AE331+AE333</f>
        <v>0</v>
      </c>
      <c r="AF330" s="33"/>
      <c r="AG330" s="34"/>
      <c r="AH330" s="1" t="str">
        <f t="shared" si="320"/>
        <v/>
      </c>
    </row>
    <row r="331" ht="94.5">
      <c r="A331" s="14" t="s">
        <v>254</v>
      </c>
      <c r="B331" s="15" t="s">
        <v>151</v>
      </c>
      <c r="C331" s="14"/>
      <c r="D331" s="14"/>
      <c r="E331" s="31" t="s">
        <v>152</v>
      </c>
      <c r="F331" s="32">
        <f>F332</f>
        <v>120207.3</v>
      </c>
      <c r="G331" s="32">
        <f>G332</f>
        <v>123593.7</v>
      </c>
      <c r="H331" s="32">
        <f>H332</f>
        <v>123593.7</v>
      </c>
      <c r="I331" s="32">
        <f>I332</f>
        <v>0</v>
      </c>
      <c r="J331" s="32">
        <f>J332</f>
        <v>0</v>
      </c>
      <c r="K331" s="32">
        <f>K332</f>
        <v>0</v>
      </c>
      <c r="L331" s="32">
        <f t="shared" si="335"/>
        <v>120207.3</v>
      </c>
      <c r="M331" s="32">
        <f t="shared" si="336"/>
        <v>123593.7</v>
      </c>
      <c r="N331" s="32">
        <f t="shared" si="337"/>
        <v>123593.7</v>
      </c>
      <c r="O331" s="32">
        <f>O332</f>
        <v>0</v>
      </c>
      <c r="P331" s="32">
        <f>P332</f>
        <v>0</v>
      </c>
      <c r="Q331" s="32">
        <f>Q332</f>
        <v>0</v>
      </c>
      <c r="R331" s="32">
        <f t="shared" si="311"/>
        <v>120207.3</v>
      </c>
      <c r="S331" s="32">
        <f t="shared" si="312"/>
        <v>123593.7</v>
      </c>
      <c r="T331" s="32">
        <f t="shared" si="313"/>
        <v>123593.7</v>
      </c>
      <c r="U331" s="32">
        <f>U332</f>
        <v>0</v>
      </c>
      <c r="V331" s="32">
        <f t="shared" si="314"/>
        <v>120207.3</v>
      </c>
      <c r="W331" s="32">
        <f t="shared" si="315"/>
        <v>123593.7</v>
      </c>
      <c r="X331" s="32">
        <f t="shared" si="316"/>
        <v>123593.7</v>
      </c>
      <c r="Y331" s="32">
        <f>Y332</f>
        <v>-1684.7</v>
      </c>
      <c r="Z331" s="32">
        <f>Z332</f>
        <v>0</v>
      </c>
      <c r="AA331" s="32">
        <f>AA332</f>
        <v>0</v>
      </c>
      <c r="AB331" s="32">
        <f t="shared" si="317"/>
        <v>118522.60000000001</v>
      </c>
      <c r="AC331" s="32">
        <f t="shared" si="318"/>
        <v>123593.7</v>
      </c>
      <c r="AD331" s="32">
        <f t="shared" si="319"/>
        <v>123593.7</v>
      </c>
      <c r="AE331" s="32">
        <f>AE332</f>
        <v>0</v>
      </c>
      <c r="AF331" s="33"/>
      <c r="AG331" s="34"/>
      <c r="AH331" s="1" t="str">
        <f t="shared" si="320"/>
        <v/>
      </c>
    </row>
    <row r="332">
      <c r="A332" s="14" t="s">
        <v>254</v>
      </c>
      <c r="B332" s="15">
        <v>100</v>
      </c>
      <c r="C332" s="14" t="s">
        <v>31</v>
      </c>
      <c r="D332" s="14" t="s">
        <v>32</v>
      </c>
      <c r="E332" s="31" t="s">
        <v>33</v>
      </c>
      <c r="F332" s="32">
        <v>120207.3</v>
      </c>
      <c r="G332" s="32">
        <v>123593.7</v>
      </c>
      <c r="H332" s="32">
        <v>123593.7</v>
      </c>
      <c r="I332" s="32"/>
      <c r="J332" s="32"/>
      <c r="K332" s="32"/>
      <c r="L332" s="32">
        <f t="shared" si="335"/>
        <v>120207.3</v>
      </c>
      <c r="M332" s="32">
        <f t="shared" si="336"/>
        <v>123593.7</v>
      </c>
      <c r="N332" s="32">
        <f t="shared" si="337"/>
        <v>123593.7</v>
      </c>
      <c r="O332" s="32"/>
      <c r="P332" s="32"/>
      <c r="Q332" s="32"/>
      <c r="R332" s="32">
        <f t="shared" si="311"/>
        <v>120207.3</v>
      </c>
      <c r="S332" s="32">
        <f t="shared" si="312"/>
        <v>123593.7</v>
      </c>
      <c r="T332" s="32">
        <f t="shared" si="313"/>
        <v>123593.7</v>
      </c>
      <c r="U332" s="32"/>
      <c r="V332" s="32">
        <f t="shared" si="314"/>
        <v>120207.3</v>
      </c>
      <c r="W332" s="32">
        <f t="shared" si="315"/>
        <v>123593.7</v>
      </c>
      <c r="X332" s="32">
        <f t="shared" si="316"/>
        <v>123593.7</v>
      </c>
      <c r="Y332" s="32">
        <v>-1684.7</v>
      </c>
      <c r="Z332" s="32"/>
      <c r="AA332" s="32"/>
      <c r="AB332" s="32">
        <f t="shared" si="317"/>
        <v>118522.60000000001</v>
      </c>
      <c r="AC332" s="32">
        <f t="shared" si="318"/>
        <v>123593.7</v>
      </c>
      <c r="AD332" s="32">
        <f t="shared" si="319"/>
        <v>123593.7</v>
      </c>
      <c r="AE332" s="32"/>
      <c r="AF332" s="33"/>
      <c r="AG332" s="34"/>
      <c r="AH332" s="1" t="str">
        <f t="shared" si="320"/>
        <v>0113</v>
      </c>
    </row>
    <row r="333" ht="31.5">
      <c r="A333" s="14" t="s">
        <v>254</v>
      </c>
      <c r="B333" s="15" t="s">
        <v>48</v>
      </c>
      <c r="C333" s="14"/>
      <c r="D333" s="14"/>
      <c r="E333" s="31" t="s">
        <v>49</v>
      </c>
      <c r="F333" s="32">
        <f>F334</f>
        <v>4992.3000000000002</v>
      </c>
      <c r="G333" s="32">
        <f>G334</f>
        <v>4992.3000000000002</v>
      </c>
      <c r="H333" s="32">
        <f>H334</f>
        <v>4992.3000000000002</v>
      </c>
      <c r="I333" s="32">
        <f>I334</f>
        <v>0</v>
      </c>
      <c r="J333" s="32">
        <f>J334</f>
        <v>0</v>
      </c>
      <c r="K333" s="32">
        <f>K334</f>
        <v>0</v>
      </c>
      <c r="L333" s="32">
        <f t="shared" si="335"/>
        <v>4992.3000000000002</v>
      </c>
      <c r="M333" s="32">
        <f t="shared" si="336"/>
        <v>4992.3000000000002</v>
      </c>
      <c r="N333" s="32">
        <f t="shared" si="337"/>
        <v>4992.3000000000002</v>
      </c>
      <c r="O333" s="32">
        <f>O334</f>
        <v>0</v>
      </c>
      <c r="P333" s="32">
        <f>P334</f>
        <v>0</v>
      </c>
      <c r="Q333" s="32">
        <f>Q334</f>
        <v>0</v>
      </c>
      <c r="R333" s="32">
        <f t="shared" si="311"/>
        <v>4992.3000000000002</v>
      </c>
      <c r="S333" s="32">
        <f t="shared" si="312"/>
        <v>4992.3000000000002</v>
      </c>
      <c r="T333" s="32">
        <f t="shared" si="313"/>
        <v>4992.3000000000002</v>
      </c>
      <c r="U333" s="32">
        <f>U334</f>
        <v>0</v>
      </c>
      <c r="V333" s="32">
        <f t="shared" si="314"/>
        <v>4992.3000000000002</v>
      </c>
      <c r="W333" s="32">
        <f t="shared" si="315"/>
        <v>4992.3000000000002</v>
      </c>
      <c r="X333" s="32">
        <f t="shared" si="316"/>
        <v>4992.3000000000002</v>
      </c>
      <c r="Y333" s="32">
        <f>Y334</f>
        <v>0</v>
      </c>
      <c r="Z333" s="32">
        <f>Z334</f>
        <v>0</v>
      </c>
      <c r="AA333" s="32">
        <f>AA334</f>
        <v>0</v>
      </c>
      <c r="AB333" s="32">
        <f t="shared" si="317"/>
        <v>4992.3000000000002</v>
      </c>
      <c r="AC333" s="32">
        <f t="shared" si="318"/>
        <v>4992.3000000000002</v>
      </c>
      <c r="AD333" s="32">
        <f t="shared" si="319"/>
        <v>4992.3000000000002</v>
      </c>
      <c r="AE333" s="32">
        <f>AE334</f>
        <v>0</v>
      </c>
      <c r="AF333" s="33"/>
      <c r="AG333" s="34"/>
      <c r="AH333" s="1" t="str">
        <f t="shared" si="320"/>
        <v/>
      </c>
    </row>
    <row r="334">
      <c r="A334" s="14" t="s">
        <v>254</v>
      </c>
      <c r="B334" s="15">
        <v>200</v>
      </c>
      <c r="C334" s="14" t="s">
        <v>31</v>
      </c>
      <c r="D334" s="14" t="s">
        <v>32</v>
      </c>
      <c r="E334" s="31" t="s">
        <v>33</v>
      </c>
      <c r="F334" s="32">
        <v>4992.3000000000002</v>
      </c>
      <c r="G334" s="32">
        <v>4992.3000000000002</v>
      </c>
      <c r="H334" s="32">
        <v>4992.3000000000002</v>
      </c>
      <c r="I334" s="32"/>
      <c r="J334" s="32"/>
      <c r="K334" s="32"/>
      <c r="L334" s="32">
        <f t="shared" si="335"/>
        <v>4992.3000000000002</v>
      </c>
      <c r="M334" s="32">
        <f t="shared" si="336"/>
        <v>4992.3000000000002</v>
      </c>
      <c r="N334" s="32">
        <f t="shared" si="337"/>
        <v>4992.3000000000002</v>
      </c>
      <c r="O334" s="32"/>
      <c r="P334" s="32"/>
      <c r="Q334" s="32"/>
      <c r="R334" s="32">
        <f t="shared" si="311"/>
        <v>4992.3000000000002</v>
      </c>
      <c r="S334" s="32">
        <f t="shared" si="312"/>
        <v>4992.3000000000002</v>
      </c>
      <c r="T334" s="32">
        <f t="shared" si="313"/>
        <v>4992.3000000000002</v>
      </c>
      <c r="U334" s="32"/>
      <c r="V334" s="32">
        <f t="shared" si="314"/>
        <v>4992.3000000000002</v>
      </c>
      <c r="W334" s="32">
        <f t="shared" si="315"/>
        <v>4992.3000000000002</v>
      </c>
      <c r="X334" s="32">
        <f t="shared" si="316"/>
        <v>4992.3000000000002</v>
      </c>
      <c r="Y334" s="32"/>
      <c r="Z334" s="32"/>
      <c r="AA334" s="32"/>
      <c r="AB334" s="32">
        <f t="shared" si="317"/>
        <v>4992.3000000000002</v>
      </c>
      <c r="AC334" s="32">
        <f t="shared" si="318"/>
        <v>4992.3000000000002</v>
      </c>
      <c r="AD334" s="32">
        <f t="shared" si="319"/>
        <v>4992.3000000000002</v>
      </c>
      <c r="AE334" s="32"/>
      <c r="AF334" s="33"/>
      <c r="AG334" s="34"/>
      <c r="AH334" s="1" t="str">
        <f t="shared" si="320"/>
        <v>0113</v>
      </c>
    </row>
    <row r="335" ht="47.25">
      <c r="A335" s="14" t="s">
        <v>255</v>
      </c>
      <c r="B335" s="15"/>
      <c r="C335" s="14"/>
      <c r="D335" s="14"/>
      <c r="E335" s="31" t="s">
        <v>150</v>
      </c>
      <c r="F335" s="32">
        <f>F336+F338+F340</f>
        <v>77600.399999999994</v>
      </c>
      <c r="G335" s="32">
        <f>G336+G338+G340</f>
        <v>73502</v>
      </c>
      <c r="H335" s="32">
        <f>H336+H338+H340</f>
        <v>69159.599999999991</v>
      </c>
      <c r="I335" s="32">
        <f>I336+I338+I340</f>
        <v>0</v>
      </c>
      <c r="J335" s="32">
        <f>J336+J338+J340</f>
        <v>0</v>
      </c>
      <c r="K335" s="32">
        <f>K336+K338+K340</f>
        <v>0</v>
      </c>
      <c r="L335" s="32">
        <f t="shared" si="335"/>
        <v>77600.399999999994</v>
      </c>
      <c r="M335" s="32">
        <f t="shared" si="336"/>
        <v>73502</v>
      </c>
      <c r="N335" s="32">
        <f t="shared" si="337"/>
        <v>69159.599999999991</v>
      </c>
      <c r="O335" s="32">
        <f>O336+O338+O340</f>
        <v>2052.9400000000001</v>
      </c>
      <c r="P335" s="32">
        <f>P336+P338+P340</f>
        <v>0</v>
      </c>
      <c r="Q335" s="32">
        <f>Q336+Q338+Q340</f>
        <v>0</v>
      </c>
      <c r="R335" s="32">
        <f t="shared" si="311"/>
        <v>79653.339999999997</v>
      </c>
      <c r="S335" s="32">
        <f t="shared" si="312"/>
        <v>73502</v>
      </c>
      <c r="T335" s="32">
        <f t="shared" si="313"/>
        <v>69159.599999999991</v>
      </c>
      <c r="U335" s="32">
        <f>U336+U338+U340</f>
        <v>0</v>
      </c>
      <c r="V335" s="32">
        <f t="shared" si="314"/>
        <v>79653.339999999997</v>
      </c>
      <c r="W335" s="32">
        <f t="shared" si="315"/>
        <v>73502</v>
      </c>
      <c r="X335" s="32">
        <f t="shared" si="316"/>
        <v>69159.599999999991</v>
      </c>
      <c r="Y335" s="32">
        <f>Y336+Y338+Y340</f>
        <v>-822.20000000000005</v>
      </c>
      <c r="Z335" s="32">
        <f>Z336+Z338+Z340</f>
        <v>0</v>
      </c>
      <c r="AA335" s="32">
        <f>AA336+AA338+AA340</f>
        <v>0</v>
      </c>
      <c r="AB335" s="32">
        <f t="shared" si="317"/>
        <v>78831.139999999999</v>
      </c>
      <c r="AC335" s="32">
        <f t="shared" si="318"/>
        <v>73502</v>
      </c>
      <c r="AD335" s="32">
        <f t="shared" si="319"/>
        <v>69159.599999999991</v>
      </c>
      <c r="AE335" s="32">
        <f>AE336+AE338+AE340</f>
        <v>0</v>
      </c>
      <c r="AF335" s="33"/>
      <c r="AG335" s="34"/>
      <c r="AH335" s="1" t="str">
        <f t="shared" si="320"/>
        <v/>
      </c>
    </row>
    <row r="336" ht="94.5">
      <c r="A336" s="14" t="s">
        <v>255</v>
      </c>
      <c r="B336" s="15" t="s">
        <v>151</v>
      </c>
      <c r="C336" s="14"/>
      <c r="D336" s="14"/>
      <c r="E336" s="31" t="s">
        <v>152</v>
      </c>
      <c r="F336" s="32">
        <f>F337</f>
        <v>58343.700000000004</v>
      </c>
      <c r="G336" s="32">
        <f>G337</f>
        <v>59988</v>
      </c>
      <c r="H336" s="32">
        <f>H337</f>
        <v>59988</v>
      </c>
      <c r="I336" s="32">
        <f>I337</f>
        <v>0</v>
      </c>
      <c r="J336" s="32">
        <f>J337</f>
        <v>0</v>
      </c>
      <c r="K336" s="32">
        <f>K337</f>
        <v>0</v>
      </c>
      <c r="L336" s="32">
        <f t="shared" si="335"/>
        <v>58343.700000000004</v>
      </c>
      <c r="M336" s="32">
        <f t="shared" si="336"/>
        <v>59988</v>
      </c>
      <c r="N336" s="32">
        <f t="shared" si="337"/>
        <v>59988</v>
      </c>
      <c r="O336" s="32">
        <f>O337</f>
        <v>0</v>
      </c>
      <c r="P336" s="32">
        <f>P337</f>
        <v>0</v>
      </c>
      <c r="Q336" s="32">
        <f>Q337</f>
        <v>0</v>
      </c>
      <c r="R336" s="32">
        <f t="shared" si="311"/>
        <v>58343.700000000004</v>
      </c>
      <c r="S336" s="32">
        <f t="shared" si="312"/>
        <v>59988</v>
      </c>
      <c r="T336" s="32">
        <f t="shared" si="313"/>
        <v>59988</v>
      </c>
      <c r="U336" s="32">
        <f>U337</f>
        <v>0</v>
      </c>
      <c r="V336" s="32">
        <f t="shared" si="314"/>
        <v>58343.700000000004</v>
      </c>
      <c r="W336" s="32">
        <f t="shared" si="315"/>
        <v>59988</v>
      </c>
      <c r="X336" s="32">
        <f t="shared" si="316"/>
        <v>59988</v>
      </c>
      <c r="Y336" s="32">
        <f>Y337</f>
        <v>-822.20000000000005</v>
      </c>
      <c r="Z336" s="32">
        <f>Z337</f>
        <v>0</v>
      </c>
      <c r="AA336" s="32">
        <f>AA337</f>
        <v>0</v>
      </c>
      <c r="AB336" s="32">
        <f t="shared" si="317"/>
        <v>57521.500000000007</v>
      </c>
      <c r="AC336" s="32">
        <f t="shared" si="318"/>
        <v>59988</v>
      </c>
      <c r="AD336" s="32">
        <f t="shared" si="319"/>
        <v>59988</v>
      </c>
      <c r="AE336" s="32">
        <f>AE337</f>
        <v>0</v>
      </c>
      <c r="AF336" s="33"/>
      <c r="AG336" s="34"/>
      <c r="AH336" s="1" t="str">
        <f t="shared" si="320"/>
        <v/>
      </c>
    </row>
    <row r="337">
      <c r="A337" s="14" t="s">
        <v>255</v>
      </c>
      <c r="B337" s="15">
        <v>100</v>
      </c>
      <c r="C337" s="14" t="s">
        <v>31</v>
      </c>
      <c r="D337" s="14" t="s">
        <v>32</v>
      </c>
      <c r="E337" s="31" t="s">
        <v>33</v>
      </c>
      <c r="F337" s="32">
        <v>58343.700000000004</v>
      </c>
      <c r="G337" s="32">
        <v>59988</v>
      </c>
      <c r="H337" s="32">
        <v>59988</v>
      </c>
      <c r="I337" s="32"/>
      <c r="J337" s="32"/>
      <c r="K337" s="32"/>
      <c r="L337" s="32">
        <f t="shared" si="335"/>
        <v>58343.700000000004</v>
      </c>
      <c r="M337" s="32">
        <f t="shared" si="336"/>
        <v>59988</v>
      </c>
      <c r="N337" s="32">
        <f t="shared" si="337"/>
        <v>59988</v>
      </c>
      <c r="O337" s="32"/>
      <c r="P337" s="32"/>
      <c r="Q337" s="32"/>
      <c r="R337" s="32">
        <f t="shared" si="311"/>
        <v>58343.700000000004</v>
      </c>
      <c r="S337" s="32">
        <f t="shared" si="312"/>
        <v>59988</v>
      </c>
      <c r="T337" s="32">
        <f t="shared" si="313"/>
        <v>59988</v>
      </c>
      <c r="U337" s="32"/>
      <c r="V337" s="32">
        <f t="shared" si="314"/>
        <v>58343.700000000004</v>
      </c>
      <c r="W337" s="32">
        <f t="shared" si="315"/>
        <v>59988</v>
      </c>
      <c r="X337" s="32">
        <f t="shared" si="316"/>
        <v>59988</v>
      </c>
      <c r="Y337" s="32">
        <v>-822.20000000000005</v>
      </c>
      <c r="Z337" s="32"/>
      <c r="AA337" s="32"/>
      <c r="AB337" s="32">
        <f t="shared" si="317"/>
        <v>57521.500000000007</v>
      </c>
      <c r="AC337" s="32">
        <f t="shared" si="318"/>
        <v>59988</v>
      </c>
      <c r="AD337" s="32">
        <f t="shared" si="319"/>
        <v>59988</v>
      </c>
      <c r="AE337" s="32"/>
      <c r="AF337" s="33"/>
      <c r="AG337" s="34"/>
      <c r="AH337" s="1" t="str">
        <f t="shared" si="320"/>
        <v>0113</v>
      </c>
    </row>
    <row r="338" ht="31.5">
      <c r="A338" s="14" t="s">
        <v>255</v>
      </c>
      <c r="B338" s="15" t="s">
        <v>48</v>
      </c>
      <c r="C338" s="14"/>
      <c r="D338" s="14"/>
      <c r="E338" s="31" t="s">
        <v>49</v>
      </c>
      <c r="F338" s="32">
        <f>F339</f>
        <v>19049.799999999999</v>
      </c>
      <c r="G338" s="32">
        <f>G339</f>
        <v>13307.099999999999</v>
      </c>
      <c r="H338" s="32">
        <f>H339</f>
        <v>8972.6999999999989</v>
      </c>
      <c r="I338" s="32">
        <f>I339</f>
        <v>0</v>
      </c>
      <c r="J338" s="32">
        <f>J339</f>
        <v>0</v>
      </c>
      <c r="K338" s="32">
        <f>K339</f>
        <v>0</v>
      </c>
      <c r="L338" s="32">
        <f t="shared" si="335"/>
        <v>19049.799999999999</v>
      </c>
      <c r="M338" s="32">
        <f t="shared" si="336"/>
        <v>13307.099999999999</v>
      </c>
      <c r="N338" s="32">
        <f t="shared" si="337"/>
        <v>8972.6999999999989</v>
      </c>
      <c r="O338" s="32">
        <f>O339</f>
        <v>2052.9400000000001</v>
      </c>
      <c r="P338" s="32">
        <f>P339</f>
        <v>0</v>
      </c>
      <c r="Q338" s="32">
        <f>Q339</f>
        <v>0</v>
      </c>
      <c r="R338" s="32">
        <f t="shared" si="311"/>
        <v>21102.739999999998</v>
      </c>
      <c r="S338" s="32">
        <f t="shared" si="312"/>
        <v>13307.099999999999</v>
      </c>
      <c r="T338" s="32">
        <f t="shared" si="313"/>
        <v>8972.6999999999989</v>
      </c>
      <c r="U338" s="32">
        <f>U339</f>
        <v>0</v>
      </c>
      <c r="V338" s="32">
        <f t="shared" si="314"/>
        <v>21102.739999999998</v>
      </c>
      <c r="W338" s="32">
        <f t="shared" si="315"/>
        <v>13307.099999999999</v>
      </c>
      <c r="X338" s="32">
        <f t="shared" si="316"/>
        <v>8972.6999999999989</v>
      </c>
      <c r="Y338" s="32">
        <f>Y339</f>
        <v>0</v>
      </c>
      <c r="Z338" s="32">
        <f>Z339</f>
        <v>0</v>
      </c>
      <c r="AA338" s="32">
        <f>AA339</f>
        <v>0</v>
      </c>
      <c r="AB338" s="32">
        <f t="shared" si="317"/>
        <v>21102.739999999998</v>
      </c>
      <c r="AC338" s="32">
        <f t="shared" si="318"/>
        <v>13307.099999999999</v>
      </c>
      <c r="AD338" s="32">
        <f t="shared" si="319"/>
        <v>8972.6999999999989</v>
      </c>
      <c r="AE338" s="32">
        <f>AE339</f>
        <v>0</v>
      </c>
      <c r="AF338" s="33"/>
      <c r="AG338" s="34"/>
      <c r="AH338" s="1" t="str">
        <f t="shared" si="320"/>
        <v/>
      </c>
    </row>
    <row r="339">
      <c r="A339" s="14" t="s">
        <v>255</v>
      </c>
      <c r="B339" s="15">
        <v>200</v>
      </c>
      <c r="C339" s="14" t="s">
        <v>31</v>
      </c>
      <c r="D339" s="14" t="s">
        <v>32</v>
      </c>
      <c r="E339" s="31" t="s">
        <v>33</v>
      </c>
      <c r="F339" s="32">
        <v>19049.799999999999</v>
      </c>
      <c r="G339" s="32">
        <v>13307.099999999999</v>
      </c>
      <c r="H339" s="32">
        <v>8972.6999999999989</v>
      </c>
      <c r="I339" s="32"/>
      <c r="J339" s="32"/>
      <c r="K339" s="32"/>
      <c r="L339" s="32">
        <f t="shared" si="335"/>
        <v>19049.799999999999</v>
      </c>
      <c r="M339" s="32">
        <f t="shared" si="336"/>
        <v>13307.099999999999</v>
      </c>
      <c r="N339" s="32">
        <f t="shared" si="337"/>
        <v>8972.6999999999989</v>
      </c>
      <c r="O339" s="32">
        <v>2052.9400000000001</v>
      </c>
      <c r="P339" s="32"/>
      <c r="Q339" s="32"/>
      <c r="R339" s="32">
        <f t="shared" si="311"/>
        <v>21102.739999999998</v>
      </c>
      <c r="S339" s="32">
        <f t="shared" si="312"/>
        <v>13307.099999999999</v>
      </c>
      <c r="T339" s="32">
        <f t="shared" si="313"/>
        <v>8972.6999999999989</v>
      </c>
      <c r="U339" s="32"/>
      <c r="V339" s="32">
        <f t="shared" si="314"/>
        <v>21102.739999999998</v>
      </c>
      <c r="W339" s="32">
        <f t="shared" si="315"/>
        <v>13307.099999999999</v>
      </c>
      <c r="X339" s="32">
        <f t="shared" si="316"/>
        <v>8972.6999999999989</v>
      </c>
      <c r="Y339" s="32"/>
      <c r="Z339" s="32"/>
      <c r="AA339" s="32"/>
      <c r="AB339" s="32">
        <f t="shared" si="317"/>
        <v>21102.739999999998</v>
      </c>
      <c r="AC339" s="32">
        <f t="shared" si="318"/>
        <v>13307.099999999999</v>
      </c>
      <c r="AD339" s="32">
        <f t="shared" si="319"/>
        <v>8972.6999999999989</v>
      </c>
      <c r="AE339" s="32"/>
      <c r="AF339" s="33"/>
      <c r="AG339" s="34"/>
      <c r="AH339" s="1" t="str">
        <f t="shared" si="320"/>
        <v>0113</v>
      </c>
    </row>
    <row r="340">
      <c r="A340" s="14" t="s">
        <v>255</v>
      </c>
      <c r="B340" s="15" t="s">
        <v>44</v>
      </c>
      <c r="C340" s="14"/>
      <c r="D340" s="14"/>
      <c r="E340" s="31" t="s">
        <v>45</v>
      </c>
      <c r="F340" s="32">
        <f>F341</f>
        <v>206.90000000000001</v>
      </c>
      <c r="G340" s="32">
        <f>G341</f>
        <v>206.90000000000001</v>
      </c>
      <c r="H340" s="32">
        <f>H341</f>
        <v>198.90000000000001</v>
      </c>
      <c r="I340" s="32">
        <f>I341</f>
        <v>0</v>
      </c>
      <c r="J340" s="32">
        <f>J341</f>
        <v>0</v>
      </c>
      <c r="K340" s="32">
        <f>K341</f>
        <v>0</v>
      </c>
      <c r="L340" s="32">
        <f t="shared" si="335"/>
        <v>206.90000000000001</v>
      </c>
      <c r="M340" s="32">
        <f t="shared" si="336"/>
        <v>206.90000000000001</v>
      </c>
      <c r="N340" s="32">
        <f t="shared" si="337"/>
        <v>198.90000000000001</v>
      </c>
      <c r="O340" s="32">
        <f>O341</f>
        <v>0</v>
      </c>
      <c r="P340" s="32">
        <f>P341</f>
        <v>0</v>
      </c>
      <c r="Q340" s="32">
        <f>Q341</f>
        <v>0</v>
      </c>
      <c r="R340" s="32">
        <f t="shared" si="311"/>
        <v>206.90000000000001</v>
      </c>
      <c r="S340" s="32">
        <f t="shared" si="312"/>
        <v>206.90000000000001</v>
      </c>
      <c r="T340" s="32">
        <f t="shared" si="313"/>
        <v>198.90000000000001</v>
      </c>
      <c r="U340" s="32">
        <f>U341</f>
        <v>0</v>
      </c>
      <c r="V340" s="32">
        <f t="shared" si="314"/>
        <v>206.90000000000001</v>
      </c>
      <c r="W340" s="32">
        <f t="shared" si="315"/>
        <v>206.90000000000001</v>
      </c>
      <c r="X340" s="32">
        <f t="shared" si="316"/>
        <v>198.90000000000001</v>
      </c>
      <c r="Y340" s="32">
        <f>Y341</f>
        <v>0</v>
      </c>
      <c r="Z340" s="32">
        <f>Z341</f>
        <v>0</v>
      </c>
      <c r="AA340" s="32">
        <f>AA341</f>
        <v>0</v>
      </c>
      <c r="AB340" s="32">
        <f t="shared" si="317"/>
        <v>206.90000000000001</v>
      </c>
      <c r="AC340" s="32">
        <f t="shared" si="318"/>
        <v>206.90000000000001</v>
      </c>
      <c r="AD340" s="32">
        <f t="shared" si="319"/>
        <v>198.90000000000001</v>
      </c>
      <c r="AE340" s="32">
        <f>AE341</f>
        <v>0</v>
      </c>
      <c r="AF340" s="33"/>
      <c r="AG340" s="34"/>
      <c r="AH340" s="1" t="str">
        <f t="shared" si="320"/>
        <v/>
      </c>
    </row>
    <row r="341">
      <c r="A341" s="14" t="s">
        <v>255</v>
      </c>
      <c r="B341" s="15">
        <v>800</v>
      </c>
      <c r="C341" s="14" t="s">
        <v>31</v>
      </c>
      <c r="D341" s="14" t="s">
        <v>32</v>
      </c>
      <c r="E341" s="31" t="s">
        <v>33</v>
      </c>
      <c r="F341" s="32">
        <v>206.90000000000001</v>
      </c>
      <c r="G341" s="32">
        <v>206.90000000000001</v>
      </c>
      <c r="H341" s="32">
        <v>198.90000000000001</v>
      </c>
      <c r="I341" s="32"/>
      <c r="J341" s="32"/>
      <c r="K341" s="32"/>
      <c r="L341" s="32">
        <f t="shared" si="335"/>
        <v>206.90000000000001</v>
      </c>
      <c r="M341" s="32">
        <f t="shared" si="336"/>
        <v>206.90000000000001</v>
      </c>
      <c r="N341" s="32">
        <f t="shared" si="337"/>
        <v>198.90000000000001</v>
      </c>
      <c r="O341" s="32"/>
      <c r="P341" s="32"/>
      <c r="Q341" s="32"/>
      <c r="R341" s="32">
        <f t="shared" si="311"/>
        <v>206.90000000000001</v>
      </c>
      <c r="S341" s="32">
        <f t="shared" si="312"/>
        <v>206.90000000000001</v>
      </c>
      <c r="T341" s="32">
        <f t="shared" si="313"/>
        <v>198.90000000000001</v>
      </c>
      <c r="U341" s="32"/>
      <c r="V341" s="32">
        <f t="shared" si="314"/>
        <v>206.90000000000001</v>
      </c>
      <c r="W341" s="32">
        <f t="shared" si="315"/>
        <v>206.90000000000001</v>
      </c>
      <c r="X341" s="32">
        <f t="shared" si="316"/>
        <v>198.90000000000001</v>
      </c>
      <c r="Y341" s="32"/>
      <c r="Z341" s="32"/>
      <c r="AA341" s="32"/>
      <c r="AB341" s="32">
        <f t="shared" si="317"/>
        <v>206.90000000000001</v>
      </c>
      <c r="AC341" s="32">
        <f t="shared" si="318"/>
        <v>206.90000000000001</v>
      </c>
      <c r="AD341" s="32">
        <f t="shared" si="319"/>
        <v>198.90000000000001</v>
      </c>
      <c r="AE341" s="32"/>
      <c r="AF341" s="33"/>
      <c r="AG341" s="34"/>
      <c r="AH341" s="1" t="str">
        <f t="shared" si="320"/>
        <v>0113</v>
      </c>
    </row>
    <row r="342" s="17" customFormat="1" ht="47.25">
      <c r="A342" s="18" t="s">
        <v>256</v>
      </c>
      <c r="B342" s="19"/>
      <c r="C342" s="18"/>
      <c r="D342" s="18"/>
      <c r="E342" s="20" t="s">
        <v>257</v>
      </c>
      <c r="F342" s="21">
        <f>F348+F356</f>
        <v>2035860.4000000001</v>
      </c>
      <c r="G342" s="21">
        <f>G348+G356</f>
        <v>2202912</v>
      </c>
      <c r="H342" s="21">
        <f>H348+H356</f>
        <v>1996214.9000000001</v>
      </c>
      <c r="I342" s="21">
        <f>I348+I356</f>
        <v>-1061.4459999999999</v>
      </c>
      <c r="J342" s="21">
        <f>J348+J356</f>
        <v>-1877.088</v>
      </c>
      <c r="K342" s="21">
        <f>K348+K356</f>
        <v>-1877.088</v>
      </c>
      <c r="L342" s="21">
        <f t="shared" si="335"/>
        <v>2034798.9540000001</v>
      </c>
      <c r="M342" s="21">
        <f t="shared" si="336"/>
        <v>2201034.912</v>
      </c>
      <c r="N342" s="21">
        <f t="shared" si="337"/>
        <v>1994337.8120000002</v>
      </c>
      <c r="O342" s="21">
        <f>O348+O356</f>
        <v>-164774.54699999999</v>
      </c>
      <c r="P342" s="21">
        <f>P348+P356</f>
        <v>3509.5879999999997</v>
      </c>
      <c r="Q342" s="21">
        <f>Q348+Q356</f>
        <v>62378.087999999996</v>
      </c>
      <c r="R342" s="21">
        <f t="shared" si="311"/>
        <v>1870024.4070000001</v>
      </c>
      <c r="S342" s="21">
        <f t="shared" si="312"/>
        <v>2204544.5</v>
      </c>
      <c r="T342" s="21">
        <f t="shared" si="313"/>
        <v>2056715.9000000001</v>
      </c>
      <c r="U342" s="21">
        <f>U348+U356+U343</f>
        <v>6000</v>
      </c>
      <c r="V342" s="21">
        <f t="shared" si="314"/>
        <v>1876024.4070000001</v>
      </c>
      <c r="W342" s="21">
        <f t="shared" si="315"/>
        <v>2204544.5</v>
      </c>
      <c r="X342" s="21">
        <f t="shared" si="316"/>
        <v>2056715.9000000001</v>
      </c>
      <c r="Y342" s="21">
        <f>Y348+Y356+Y343</f>
        <v>-5411.3960000000006</v>
      </c>
      <c r="Z342" s="21">
        <f>Z348+Z356+Z343</f>
        <v>0</v>
      </c>
      <c r="AA342" s="21">
        <f>AA348+AA356+AA343</f>
        <v>0</v>
      </c>
      <c r="AB342" s="21">
        <f t="shared" si="317"/>
        <v>1870613.0110000002</v>
      </c>
      <c r="AC342" s="21">
        <f t="shared" si="318"/>
        <v>2204544.5</v>
      </c>
      <c r="AD342" s="21">
        <f t="shared" si="319"/>
        <v>2056715.9000000001</v>
      </c>
      <c r="AE342" s="21">
        <f>AE348+AE356+AE343</f>
        <v>0</v>
      </c>
      <c r="AF342" s="22"/>
      <c r="AG342" s="23"/>
      <c r="AH342" s="17" t="str">
        <f t="shared" si="320"/>
        <v/>
      </c>
    </row>
    <row r="343" s="17" customFormat="1" ht="47.25">
      <c r="A343" s="14" t="s">
        <v>258</v>
      </c>
      <c r="B343" s="19"/>
      <c r="C343" s="18"/>
      <c r="D343" s="18"/>
      <c r="E343" s="35" t="s">
        <v>259</v>
      </c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32">
        <f t="shared" ref="U343:U348" si="352">U344</f>
        <v>6000</v>
      </c>
      <c r="V343" s="32">
        <f t="shared" si="314"/>
        <v>6000</v>
      </c>
      <c r="W343" s="32">
        <f t="shared" si="315"/>
        <v>0</v>
      </c>
      <c r="X343" s="32">
        <f t="shared" si="316"/>
        <v>0</v>
      </c>
      <c r="Y343" s="32">
        <f t="shared" ref="Y343:Y348" si="353">Y344</f>
        <v>0</v>
      </c>
      <c r="Z343" s="32">
        <f t="shared" ref="Z343:Z348" si="354">Z344</f>
        <v>0</v>
      </c>
      <c r="AA343" s="32">
        <f t="shared" ref="AA343:AA348" si="355">AA344</f>
        <v>0</v>
      </c>
      <c r="AB343" s="32">
        <f t="shared" si="317"/>
        <v>6000</v>
      </c>
      <c r="AC343" s="32">
        <f t="shared" si="318"/>
        <v>0</v>
      </c>
      <c r="AD343" s="32">
        <f t="shared" si="319"/>
        <v>0</v>
      </c>
      <c r="AE343" s="32">
        <f t="shared" ref="AE343:AE348" si="356">AE344</f>
        <v>0</v>
      </c>
      <c r="AF343" s="22"/>
      <c r="AG343" s="23"/>
      <c r="AH343" s="17" t="str">
        <f t="shared" si="320"/>
        <v/>
      </c>
    </row>
    <row r="344" s="17" customFormat="1" ht="47.25">
      <c r="A344" s="14" t="s">
        <v>260</v>
      </c>
      <c r="B344" s="19"/>
      <c r="C344" s="18"/>
      <c r="D344" s="18"/>
      <c r="E344" s="35" t="s">
        <v>261</v>
      </c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32">
        <f t="shared" si="352"/>
        <v>6000</v>
      </c>
      <c r="V344" s="32">
        <f t="shared" si="314"/>
        <v>6000</v>
      </c>
      <c r="W344" s="32">
        <f t="shared" si="315"/>
        <v>0</v>
      </c>
      <c r="X344" s="32">
        <f t="shared" si="316"/>
        <v>0</v>
      </c>
      <c r="Y344" s="32">
        <f t="shared" si="353"/>
        <v>0</v>
      </c>
      <c r="Z344" s="32">
        <f t="shared" si="354"/>
        <v>0</v>
      </c>
      <c r="AA344" s="32">
        <f t="shared" si="355"/>
        <v>0</v>
      </c>
      <c r="AB344" s="32">
        <f t="shared" si="317"/>
        <v>6000</v>
      </c>
      <c r="AC344" s="32">
        <f t="shared" si="318"/>
        <v>0</v>
      </c>
      <c r="AD344" s="32">
        <f t="shared" si="319"/>
        <v>0</v>
      </c>
      <c r="AE344" s="32">
        <f t="shared" si="356"/>
        <v>0</v>
      </c>
      <c r="AF344" s="22"/>
      <c r="AG344" s="23"/>
      <c r="AH344" s="17" t="str">
        <f t="shared" si="320"/>
        <v/>
      </c>
    </row>
    <row r="345" s="17" customFormat="1" ht="47.25">
      <c r="A345" s="14" t="s">
        <v>262</v>
      </c>
      <c r="B345" s="19"/>
      <c r="C345" s="18"/>
      <c r="D345" s="18"/>
      <c r="E345" s="35" t="s">
        <v>263</v>
      </c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32">
        <f t="shared" si="352"/>
        <v>6000</v>
      </c>
      <c r="V345" s="32">
        <f t="shared" si="314"/>
        <v>6000</v>
      </c>
      <c r="W345" s="32">
        <f t="shared" si="315"/>
        <v>0</v>
      </c>
      <c r="X345" s="32">
        <f t="shared" si="316"/>
        <v>0</v>
      </c>
      <c r="Y345" s="32">
        <f t="shared" si="353"/>
        <v>0</v>
      </c>
      <c r="Z345" s="32">
        <f t="shared" si="354"/>
        <v>0</v>
      </c>
      <c r="AA345" s="32">
        <f t="shared" si="355"/>
        <v>0</v>
      </c>
      <c r="AB345" s="32">
        <f t="shared" si="317"/>
        <v>6000</v>
      </c>
      <c r="AC345" s="32">
        <f t="shared" si="318"/>
        <v>0</v>
      </c>
      <c r="AD345" s="32">
        <f t="shared" si="319"/>
        <v>0</v>
      </c>
      <c r="AE345" s="32">
        <f t="shared" si="356"/>
        <v>0</v>
      </c>
      <c r="AF345" s="22"/>
      <c r="AG345" s="23"/>
      <c r="AH345" s="17" t="str">
        <f t="shared" si="320"/>
        <v/>
      </c>
    </row>
    <row r="346" s="17" customFormat="1" ht="47.25">
      <c r="A346" s="14" t="s">
        <v>262</v>
      </c>
      <c r="B346" s="15" t="s">
        <v>55</v>
      </c>
      <c r="C346" s="14"/>
      <c r="D346" s="14"/>
      <c r="E346" s="31" t="s">
        <v>56</v>
      </c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32">
        <f t="shared" si="352"/>
        <v>6000</v>
      </c>
      <c r="V346" s="32">
        <f t="shared" si="314"/>
        <v>6000</v>
      </c>
      <c r="W346" s="32">
        <f t="shared" si="315"/>
        <v>0</v>
      </c>
      <c r="X346" s="32">
        <f t="shared" si="316"/>
        <v>0</v>
      </c>
      <c r="Y346" s="32">
        <f t="shared" si="353"/>
        <v>0</v>
      </c>
      <c r="Z346" s="32">
        <f t="shared" si="354"/>
        <v>0</v>
      </c>
      <c r="AA346" s="32">
        <f t="shared" si="355"/>
        <v>0</v>
      </c>
      <c r="AB346" s="32">
        <f t="shared" si="317"/>
        <v>6000</v>
      </c>
      <c r="AC346" s="32">
        <f t="shared" si="318"/>
        <v>0</v>
      </c>
      <c r="AD346" s="32">
        <f t="shared" si="319"/>
        <v>0</v>
      </c>
      <c r="AE346" s="32">
        <f t="shared" si="356"/>
        <v>0</v>
      </c>
      <c r="AF346" s="22"/>
      <c r="AG346" s="23"/>
      <c r="AH346" s="17" t="str">
        <f t="shared" si="320"/>
        <v/>
      </c>
    </row>
    <row r="347" s="1" customFormat="1" ht="47.25">
      <c r="A347" s="14" t="s">
        <v>262</v>
      </c>
      <c r="B347" s="15">
        <v>600</v>
      </c>
      <c r="C347" s="14" t="s">
        <v>264</v>
      </c>
      <c r="D347" s="14" t="s">
        <v>31</v>
      </c>
      <c r="E347" s="31" t="s">
        <v>265</v>
      </c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>
        <v>6000</v>
      </c>
      <c r="V347" s="32">
        <f t="shared" si="314"/>
        <v>6000</v>
      </c>
      <c r="W347" s="32">
        <f t="shared" si="315"/>
        <v>0</v>
      </c>
      <c r="X347" s="32">
        <f t="shared" si="316"/>
        <v>0</v>
      </c>
      <c r="Y347" s="32"/>
      <c r="Z347" s="32"/>
      <c r="AA347" s="32"/>
      <c r="AB347" s="32">
        <f t="shared" si="317"/>
        <v>6000</v>
      </c>
      <c r="AC347" s="32">
        <f t="shared" si="318"/>
        <v>0</v>
      </c>
      <c r="AD347" s="32">
        <f t="shared" si="319"/>
        <v>0</v>
      </c>
      <c r="AE347" s="32"/>
      <c r="AF347" s="33"/>
      <c r="AG347" s="34"/>
      <c r="AH347" s="1" t="str">
        <f t="shared" si="320"/>
        <v>1101</v>
      </c>
    </row>
    <row r="348" s="24" customFormat="1" hidden="1">
      <c r="A348" s="25" t="s">
        <v>266</v>
      </c>
      <c r="B348" s="26"/>
      <c r="C348" s="25"/>
      <c r="D348" s="25"/>
      <c r="E348" s="27" t="s">
        <v>24</v>
      </c>
      <c r="F348" s="28">
        <f>F349</f>
        <v>67075.5</v>
      </c>
      <c r="G348" s="28">
        <f>G349</f>
        <v>0</v>
      </c>
      <c r="H348" s="28">
        <f>H349</f>
        <v>0</v>
      </c>
      <c r="I348" s="28">
        <f>I349</f>
        <v>0</v>
      </c>
      <c r="J348" s="28">
        <f>J349</f>
        <v>0</v>
      </c>
      <c r="K348" s="28">
        <f>K349</f>
        <v>0</v>
      </c>
      <c r="L348" s="28">
        <f t="shared" si="335"/>
        <v>67075.5</v>
      </c>
      <c r="M348" s="28">
        <f t="shared" si="336"/>
        <v>0</v>
      </c>
      <c r="N348" s="28">
        <f t="shared" si="337"/>
        <v>0</v>
      </c>
      <c r="O348" s="28">
        <f>O349</f>
        <v>-67075.5</v>
      </c>
      <c r="P348" s="28">
        <f>P349</f>
        <v>0</v>
      </c>
      <c r="Q348" s="28">
        <f>Q349</f>
        <v>0</v>
      </c>
      <c r="R348" s="28">
        <f t="shared" si="311"/>
        <v>0</v>
      </c>
      <c r="S348" s="28">
        <f t="shared" si="312"/>
        <v>0</v>
      </c>
      <c r="T348" s="28">
        <f t="shared" si="313"/>
        <v>0</v>
      </c>
      <c r="U348" s="28">
        <f t="shared" si="352"/>
        <v>0</v>
      </c>
      <c r="V348" s="28">
        <f t="shared" si="314"/>
        <v>0</v>
      </c>
      <c r="W348" s="28">
        <f t="shared" si="315"/>
        <v>0</v>
      </c>
      <c r="X348" s="28">
        <f t="shared" si="316"/>
        <v>0</v>
      </c>
      <c r="Y348" s="28">
        <f t="shared" si="353"/>
        <v>0</v>
      </c>
      <c r="Z348" s="28">
        <f t="shared" si="354"/>
        <v>0</v>
      </c>
      <c r="AA348" s="28">
        <f t="shared" si="355"/>
        <v>0</v>
      </c>
      <c r="AB348" s="28">
        <f t="shared" si="317"/>
        <v>0</v>
      </c>
      <c r="AC348" s="28">
        <f t="shared" si="318"/>
        <v>0</v>
      </c>
      <c r="AD348" s="28">
        <f t="shared" si="319"/>
        <v>0</v>
      </c>
      <c r="AE348" s="28">
        <f t="shared" si="356"/>
        <v>0</v>
      </c>
      <c r="AF348" s="29">
        <v>0</v>
      </c>
      <c r="AG348" s="30"/>
      <c r="AH348" s="24" t="str">
        <f t="shared" si="320"/>
        <v/>
      </c>
    </row>
    <row r="349" ht="63" hidden="1">
      <c r="A349" s="14" t="s">
        <v>267</v>
      </c>
      <c r="B349" s="15"/>
      <c r="C349" s="14"/>
      <c r="D349" s="14"/>
      <c r="E349" s="31" t="s">
        <v>268</v>
      </c>
      <c r="F349" s="32">
        <f>F353+F350</f>
        <v>67075.5</v>
      </c>
      <c r="G349" s="32">
        <f>G353+G350</f>
        <v>0</v>
      </c>
      <c r="H349" s="32">
        <f>H353+H350</f>
        <v>0</v>
      </c>
      <c r="I349" s="32">
        <f>I353+I350</f>
        <v>0</v>
      </c>
      <c r="J349" s="32">
        <f>J353+J350</f>
        <v>0</v>
      </c>
      <c r="K349" s="32">
        <f>K353+K350</f>
        <v>0</v>
      </c>
      <c r="L349" s="32">
        <f t="shared" si="335"/>
        <v>67075.5</v>
      </c>
      <c r="M349" s="32">
        <f t="shared" si="336"/>
        <v>0</v>
      </c>
      <c r="N349" s="32">
        <f t="shared" si="337"/>
        <v>0</v>
      </c>
      <c r="O349" s="32">
        <f>O353+O350</f>
        <v>-67075.5</v>
      </c>
      <c r="P349" s="32">
        <f>P353+P350</f>
        <v>0</v>
      </c>
      <c r="Q349" s="32">
        <f>Q353+Q350</f>
        <v>0</v>
      </c>
      <c r="R349" s="32">
        <f t="shared" si="311"/>
        <v>0</v>
      </c>
      <c r="S349" s="32">
        <f t="shared" si="312"/>
        <v>0</v>
      </c>
      <c r="T349" s="32">
        <f t="shared" si="313"/>
        <v>0</v>
      </c>
      <c r="U349" s="32">
        <f>U353+U350</f>
        <v>0</v>
      </c>
      <c r="V349" s="32">
        <f t="shared" si="314"/>
        <v>0</v>
      </c>
      <c r="W349" s="32">
        <f t="shared" si="315"/>
        <v>0</v>
      </c>
      <c r="X349" s="32">
        <f t="shared" si="316"/>
        <v>0</v>
      </c>
      <c r="Y349" s="32">
        <f>Y353+Y350</f>
        <v>0</v>
      </c>
      <c r="Z349" s="32">
        <f>Z353+Z350</f>
        <v>0</v>
      </c>
      <c r="AA349" s="32">
        <f>AA353+AA350</f>
        <v>0</v>
      </c>
      <c r="AB349" s="32">
        <f t="shared" si="317"/>
        <v>0</v>
      </c>
      <c r="AC349" s="32">
        <f t="shared" si="318"/>
        <v>0</v>
      </c>
      <c r="AD349" s="32">
        <f t="shared" si="319"/>
        <v>0</v>
      </c>
      <c r="AE349" s="32">
        <f>AE353+AE350</f>
        <v>0</v>
      </c>
      <c r="AF349" s="29">
        <v>0</v>
      </c>
      <c r="AG349" s="34"/>
      <c r="AH349" s="1" t="str">
        <f t="shared" si="320"/>
        <v/>
      </c>
    </row>
    <row r="350" ht="31.5" hidden="1">
      <c r="A350" s="14" t="s">
        <v>269</v>
      </c>
      <c r="B350" s="15"/>
      <c r="C350" s="14"/>
      <c r="D350" s="14"/>
      <c r="E350" s="31" t="s">
        <v>270</v>
      </c>
      <c r="F350" s="32">
        <f t="shared" ref="F350:F354" si="357">F351</f>
        <v>12123.9</v>
      </c>
      <c r="G350" s="32">
        <f t="shared" ref="G350:G354" si="358">G351</f>
        <v>0</v>
      </c>
      <c r="H350" s="32">
        <f t="shared" ref="H350:H354" si="359">H351</f>
        <v>0</v>
      </c>
      <c r="I350" s="32">
        <f t="shared" ref="I350:I354" si="360">I351</f>
        <v>0</v>
      </c>
      <c r="J350" s="32">
        <f t="shared" ref="J350:J354" si="361">J351</f>
        <v>0</v>
      </c>
      <c r="K350" s="32">
        <f t="shared" ref="K350:K354" si="362">K351</f>
        <v>0</v>
      </c>
      <c r="L350" s="32">
        <f t="shared" si="335"/>
        <v>12123.9</v>
      </c>
      <c r="M350" s="32">
        <f t="shared" si="336"/>
        <v>0</v>
      </c>
      <c r="N350" s="32">
        <f t="shared" si="337"/>
        <v>0</v>
      </c>
      <c r="O350" s="32">
        <f t="shared" ref="O350:O354" si="363">O351</f>
        <v>-12123.9</v>
      </c>
      <c r="P350" s="32">
        <f t="shared" ref="P350:P354" si="364">P351</f>
        <v>0</v>
      </c>
      <c r="Q350" s="32">
        <f t="shared" ref="Q350:Q354" si="365">Q351</f>
        <v>0</v>
      </c>
      <c r="R350" s="32">
        <f t="shared" si="311"/>
        <v>0</v>
      </c>
      <c r="S350" s="32">
        <f t="shared" si="312"/>
        <v>0</v>
      </c>
      <c r="T350" s="32">
        <f t="shared" si="313"/>
        <v>0</v>
      </c>
      <c r="U350" s="32">
        <f t="shared" ref="U350:U354" si="366">U351</f>
        <v>0</v>
      </c>
      <c r="V350" s="32">
        <f t="shared" si="314"/>
        <v>0</v>
      </c>
      <c r="W350" s="32">
        <f t="shared" si="315"/>
        <v>0</v>
      </c>
      <c r="X350" s="32">
        <f t="shared" si="316"/>
        <v>0</v>
      </c>
      <c r="Y350" s="32">
        <f t="shared" ref="Y350:Y354" si="367">Y351</f>
        <v>0</v>
      </c>
      <c r="Z350" s="32">
        <f t="shared" ref="Z350:Z354" si="368">Z351</f>
        <v>0</v>
      </c>
      <c r="AA350" s="32">
        <f t="shared" ref="AA350:AA354" si="369">AA351</f>
        <v>0</v>
      </c>
      <c r="AB350" s="32">
        <f t="shared" si="317"/>
        <v>0</v>
      </c>
      <c r="AC350" s="32">
        <f t="shared" si="318"/>
        <v>0</v>
      </c>
      <c r="AD350" s="32">
        <f t="shared" si="319"/>
        <v>0</v>
      </c>
      <c r="AE350" s="32">
        <f t="shared" ref="AE350:AE354" si="370">AE351</f>
        <v>0</v>
      </c>
      <c r="AF350" s="29">
        <v>0</v>
      </c>
      <c r="AG350" s="34"/>
      <c r="AH350" s="1" t="str">
        <f t="shared" si="320"/>
        <v/>
      </c>
    </row>
    <row r="351" ht="47.25" hidden="1">
      <c r="A351" s="14" t="s">
        <v>269</v>
      </c>
      <c r="B351" s="15" t="s">
        <v>29</v>
      </c>
      <c r="C351" s="14"/>
      <c r="D351" s="14"/>
      <c r="E351" s="31" t="s">
        <v>30</v>
      </c>
      <c r="F351" s="32">
        <f t="shared" si="357"/>
        <v>12123.9</v>
      </c>
      <c r="G351" s="32">
        <f t="shared" si="358"/>
        <v>0</v>
      </c>
      <c r="H351" s="32">
        <f t="shared" si="359"/>
        <v>0</v>
      </c>
      <c r="I351" s="32">
        <f t="shared" si="360"/>
        <v>0</v>
      </c>
      <c r="J351" s="32">
        <f t="shared" si="361"/>
        <v>0</v>
      </c>
      <c r="K351" s="32">
        <f t="shared" si="362"/>
        <v>0</v>
      </c>
      <c r="L351" s="32">
        <f t="shared" si="335"/>
        <v>12123.9</v>
      </c>
      <c r="M351" s="32">
        <f t="shared" si="336"/>
        <v>0</v>
      </c>
      <c r="N351" s="32">
        <f t="shared" si="337"/>
        <v>0</v>
      </c>
      <c r="O351" s="32">
        <f t="shared" si="363"/>
        <v>-12123.9</v>
      </c>
      <c r="P351" s="32">
        <f t="shared" si="364"/>
        <v>0</v>
      </c>
      <c r="Q351" s="32">
        <f t="shared" si="365"/>
        <v>0</v>
      </c>
      <c r="R351" s="32">
        <f t="shared" si="311"/>
        <v>0</v>
      </c>
      <c r="S351" s="32">
        <f t="shared" si="312"/>
        <v>0</v>
      </c>
      <c r="T351" s="32">
        <f t="shared" si="313"/>
        <v>0</v>
      </c>
      <c r="U351" s="32">
        <f t="shared" si="366"/>
        <v>0</v>
      </c>
      <c r="V351" s="32">
        <f t="shared" si="314"/>
        <v>0</v>
      </c>
      <c r="W351" s="32">
        <f t="shared" si="315"/>
        <v>0</v>
      </c>
      <c r="X351" s="32">
        <f t="shared" si="316"/>
        <v>0</v>
      </c>
      <c r="Y351" s="32">
        <f t="shared" si="367"/>
        <v>0</v>
      </c>
      <c r="Z351" s="32">
        <f t="shared" si="368"/>
        <v>0</v>
      </c>
      <c r="AA351" s="32">
        <f t="shared" si="369"/>
        <v>0</v>
      </c>
      <c r="AB351" s="32">
        <f t="shared" si="317"/>
        <v>0</v>
      </c>
      <c r="AC351" s="32">
        <f t="shared" si="318"/>
        <v>0</v>
      </c>
      <c r="AD351" s="32">
        <f t="shared" si="319"/>
        <v>0</v>
      </c>
      <c r="AE351" s="32">
        <f t="shared" si="370"/>
        <v>0</v>
      </c>
      <c r="AF351" s="29">
        <v>0</v>
      </c>
      <c r="AG351" s="34"/>
      <c r="AH351" s="1" t="str">
        <f t="shared" si="320"/>
        <v/>
      </c>
    </row>
    <row r="352" hidden="1">
      <c r="A352" s="14" t="s">
        <v>269</v>
      </c>
      <c r="B352" s="15">
        <v>400</v>
      </c>
      <c r="C352" s="14" t="s">
        <v>264</v>
      </c>
      <c r="D352" s="14" t="s">
        <v>51</v>
      </c>
      <c r="E352" s="31" t="s">
        <v>271</v>
      </c>
      <c r="F352" s="32">
        <v>12123.9</v>
      </c>
      <c r="G352" s="32"/>
      <c r="H352" s="32"/>
      <c r="I352" s="32"/>
      <c r="J352" s="32"/>
      <c r="K352" s="32"/>
      <c r="L352" s="32">
        <f t="shared" si="335"/>
        <v>12123.9</v>
      </c>
      <c r="M352" s="32">
        <f t="shared" si="336"/>
        <v>0</v>
      </c>
      <c r="N352" s="32">
        <f t="shared" si="337"/>
        <v>0</v>
      </c>
      <c r="O352" s="32">
        <v>-12123.9</v>
      </c>
      <c r="P352" s="32"/>
      <c r="Q352" s="32"/>
      <c r="R352" s="32">
        <f t="shared" si="311"/>
        <v>0</v>
      </c>
      <c r="S352" s="32">
        <f t="shared" si="312"/>
        <v>0</v>
      </c>
      <c r="T352" s="32">
        <f t="shared" si="313"/>
        <v>0</v>
      </c>
      <c r="U352" s="32"/>
      <c r="V352" s="32">
        <f t="shared" si="314"/>
        <v>0</v>
      </c>
      <c r="W352" s="32">
        <f t="shared" si="315"/>
        <v>0</v>
      </c>
      <c r="X352" s="32">
        <f t="shared" si="316"/>
        <v>0</v>
      </c>
      <c r="Y352" s="32"/>
      <c r="Z352" s="32"/>
      <c r="AA352" s="32"/>
      <c r="AB352" s="32">
        <f t="shared" si="317"/>
        <v>0</v>
      </c>
      <c r="AC352" s="32">
        <f t="shared" si="318"/>
        <v>0</v>
      </c>
      <c r="AD352" s="32">
        <f t="shared" si="319"/>
        <v>0</v>
      </c>
      <c r="AE352" s="32"/>
      <c r="AF352" s="29">
        <v>0</v>
      </c>
      <c r="AG352" s="34"/>
      <c r="AH352" s="1" t="str">
        <f t="shared" si="320"/>
        <v>1103</v>
      </c>
    </row>
    <row r="353" ht="31.5" hidden="1">
      <c r="A353" s="14" t="s">
        <v>272</v>
      </c>
      <c r="B353" s="15"/>
      <c r="C353" s="14"/>
      <c r="D353" s="14"/>
      <c r="E353" s="31" t="s">
        <v>273</v>
      </c>
      <c r="F353" s="32">
        <f t="shared" si="357"/>
        <v>54951.599999999999</v>
      </c>
      <c r="G353" s="32">
        <f t="shared" si="358"/>
        <v>0</v>
      </c>
      <c r="H353" s="32">
        <f t="shared" si="359"/>
        <v>0</v>
      </c>
      <c r="I353" s="32">
        <f t="shared" si="360"/>
        <v>0</v>
      </c>
      <c r="J353" s="32">
        <f t="shared" si="361"/>
        <v>0</v>
      </c>
      <c r="K353" s="32">
        <f t="shared" si="362"/>
        <v>0</v>
      </c>
      <c r="L353" s="32">
        <f t="shared" si="335"/>
        <v>54951.599999999999</v>
      </c>
      <c r="M353" s="32">
        <f t="shared" si="336"/>
        <v>0</v>
      </c>
      <c r="N353" s="32">
        <f t="shared" si="337"/>
        <v>0</v>
      </c>
      <c r="O353" s="32">
        <f t="shared" si="363"/>
        <v>-54951.599999999999</v>
      </c>
      <c r="P353" s="32">
        <f t="shared" si="364"/>
        <v>0</v>
      </c>
      <c r="Q353" s="32">
        <f t="shared" si="365"/>
        <v>0</v>
      </c>
      <c r="R353" s="32">
        <f t="shared" si="311"/>
        <v>0</v>
      </c>
      <c r="S353" s="32">
        <f t="shared" si="312"/>
        <v>0</v>
      </c>
      <c r="T353" s="32">
        <f t="shared" si="313"/>
        <v>0</v>
      </c>
      <c r="U353" s="32">
        <f t="shared" si="366"/>
        <v>0</v>
      </c>
      <c r="V353" s="32">
        <f t="shared" si="314"/>
        <v>0</v>
      </c>
      <c r="W353" s="32">
        <f t="shared" si="315"/>
        <v>0</v>
      </c>
      <c r="X353" s="32">
        <f t="shared" si="316"/>
        <v>0</v>
      </c>
      <c r="Y353" s="32">
        <f t="shared" si="367"/>
        <v>0</v>
      </c>
      <c r="Z353" s="32">
        <f t="shared" si="368"/>
        <v>0</v>
      </c>
      <c r="AA353" s="32">
        <f t="shared" si="369"/>
        <v>0</v>
      </c>
      <c r="AB353" s="32">
        <f t="shared" si="317"/>
        <v>0</v>
      </c>
      <c r="AC353" s="32">
        <f t="shared" si="318"/>
        <v>0</v>
      </c>
      <c r="AD353" s="32">
        <f t="shared" si="319"/>
        <v>0</v>
      </c>
      <c r="AE353" s="32">
        <f t="shared" si="370"/>
        <v>0</v>
      </c>
      <c r="AF353" s="29">
        <v>0</v>
      </c>
      <c r="AG353" s="34"/>
      <c r="AH353" s="1" t="str">
        <f t="shared" si="320"/>
        <v/>
      </c>
    </row>
    <row r="354" ht="47.25" hidden="1">
      <c r="A354" s="14" t="s">
        <v>272</v>
      </c>
      <c r="B354" s="15" t="s">
        <v>29</v>
      </c>
      <c r="C354" s="14"/>
      <c r="D354" s="14"/>
      <c r="E354" s="31" t="s">
        <v>30</v>
      </c>
      <c r="F354" s="32">
        <f t="shared" si="357"/>
        <v>54951.599999999999</v>
      </c>
      <c r="G354" s="32">
        <f t="shared" si="358"/>
        <v>0</v>
      </c>
      <c r="H354" s="32">
        <f t="shared" si="359"/>
        <v>0</v>
      </c>
      <c r="I354" s="32">
        <f t="shared" si="360"/>
        <v>0</v>
      </c>
      <c r="J354" s="32">
        <f t="shared" si="361"/>
        <v>0</v>
      </c>
      <c r="K354" s="32">
        <f t="shared" si="362"/>
        <v>0</v>
      </c>
      <c r="L354" s="32">
        <f t="shared" si="335"/>
        <v>54951.599999999999</v>
      </c>
      <c r="M354" s="32">
        <f t="shared" si="336"/>
        <v>0</v>
      </c>
      <c r="N354" s="32">
        <f t="shared" si="337"/>
        <v>0</v>
      </c>
      <c r="O354" s="32">
        <f t="shared" si="363"/>
        <v>-54951.599999999999</v>
      </c>
      <c r="P354" s="32">
        <f t="shared" si="364"/>
        <v>0</v>
      </c>
      <c r="Q354" s="32">
        <f t="shared" si="365"/>
        <v>0</v>
      </c>
      <c r="R354" s="32">
        <f t="shared" si="311"/>
        <v>0</v>
      </c>
      <c r="S354" s="32">
        <f t="shared" si="312"/>
        <v>0</v>
      </c>
      <c r="T354" s="32">
        <f t="shared" si="313"/>
        <v>0</v>
      </c>
      <c r="U354" s="32">
        <f t="shared" si="366"/>
        <v>0</v>
      </c>
      <c r="V354" s="32">
        <f t="shared" si="314"/>
        <v>0</v>
      </c>
      <c r="W354" s="32">
        <f t="shared" si="315"/>
        <v>0</v>
      </c>
      <c r="X354" s="32">
        <f t="shared" si="316"/>
        <v>0</v>
      </c>
      <c r="Y354" s="32">
        <f t="shared" si="367"/>
        <v>0</v>
      </c>
      <c r="Z354" s="32">
        <f t="shared" si="368"/>
        <v>0</v>
      </c>
      <c r="AA354" s="32">
        <f t="shared" si="369"/>
        <v>0</v>
      </c>
      <c r="AB354" s="32">
        <f t="shared" si="317"/>
        <v>0</v>
      </c>
      <c r="AC354" s="32">
        <f t="shared" si="318"/>
        <v>0</v>
      </c>
      <c r="AD354" s="32">
        <f t="shared" si="319"/>
        <v>0</v>
      </c>
      <c r="AE354" s="32">
        <f t="shared" si="370"/>
        <v>0</v>
      </c>
      <c r="AF354" s="29">
        <v>0</v>
      </c>
      <c r="AG354" s="34"/>
      <c r="AH354" s="1" t="str">
        <f t="shared" si="320"/>
        <v/>
      </c>
    </row>
    <row r="355" hidden="1">
      <c r="A355" s="14" t="s">
        <v>272</v>
      </c>
      <c r="B355" s="15">
        <v>400</v>
      </c>
      <c r="C355" s="14" t="s">
        <v>264</v>
      </c>
      <c r="D355" s="14" t="s">
        <v>51</v>
      </c>
      <c r="E355" s="31" t="s">
        <v>271</v>
      </c>
      <c r="F355" s="32">
        <v>54951.599999999999</v>
      </c>
      <c r="G355" s="32"/>
      <c r="H355" s="32"/>
      <c r="I355" s="32"/>
      <c r="J355" s="32"/>
      <c r="K355" s="32"/>
      <c r="L355" s="32">
        <f t="shared" si="335"/>
        <v>54951.599999999999</v>
      </c>
      <c r="M355" s="32">
        <f t="shared" si="336"/>
        <v>0</v>
      </c>
      <c r="N355" s="32">
        <f t="shared" si="337"/>
        <v>0</v>
      </c>
      <c r="O355" s="32">
        <v>-54951.599999999999</v>
      </c>
      <c r="P355" s="32"/>
      <c r="Q355" s="32"/>
      <c r="R355" s="32">
        <f t="shared" si="311"/>
        <v>0</v>
      </c>
      <c r="S355" s="32">
        <f t="shared" si="312"/>
        <v>0</v>
      </c>
      <c r="T355" s="32">
        <f t="shared" si="313"/>
        <v>0</v>
      </c>
      <c r="U355" s="32"/>
      <c r="V355" s="32">
        <f t="shared" si="314"/>
        <v>0</v>
      </c>
      <c r="W355" s="32">
        <f t="shared" si="315"/>
        <v>0</v>
      </c>
      <c r="X355" s="32">
        <f t="shared" si="316"/>
        <v>0</v>
      </c>
      <c r="Y355" s="32"/>
      <c r="Z355" s="32"/>
      <c r="AA355" s="32"/>
      <c r="AB355" s="32">
        <f t="shared" si="317"/>
        <v>0</v>
      </c>
      <c r="AC355" s="32">
        <f t="shared" si="318"/>
        <v>0</v>
      </c>
      <c r="AD355" s="32">
        <f t="shared" si="319"/>
        <v>0</v>
      </c>
      <c r="AE355" s="32"/>
      <c r="AF355" s="29">
        <v>0</v>
      </c>
      <c r="AG355" s="34"/>
      <c r="AH355" s="1" t="str">
        <f t="shared" si="320"/>
        <v>1103</v>
      </c>
    </row>
    <row r="356" s="24" customFormat="1">
      <c r="A356" s="25" t="s">
        <v>274</v>
      </c>
      <c r="B356" s="26"/>
      <c r="C356" s="25"/>
      <c r="D356" s="25"/>
      <c r="E356" s="27" t="s">
        <v>58</v>
      </c>
      <c r="F356" s="28">
        <f>F357+F371+F402+F421</f>
        <v>1968784.9000000001</v>
      </c>
      <c r="G356" s="28">
        <f>G357+G371+G402+G421</f>
        <v>2202912</v>
      </c>
      <c r="H356" s="28">
        <f>H357+H371+H402+H421</f>
        <v>1996214.9000000001</v>
      </c>
      <c r="I356" s="28">
        <f>I357+I371+I402+I421</f>
        <v>-1061.4459999999999</v>
      </c>
      <c r="J356" s="28">
        <f>J357+J371+J402+J421</f>
        <v>-1877.088</v>
      </c>
      <c r="K356" s="28">
        <f>K357+K371+K402+K421</f>
        <v>-1877.088</v>
      </c>
      <c r="L356" s="28">
        <f t="shared" si="335"/>
        <v>1967723.4540000001</v>
      </c>
      <c r="M356" s="28">
        <f t="shared" si="336"/>
        <v>2201034.912</v>
      </c>
      <c r="N356" s="28">
        <f t="shared" si="337"/>
        <v>1994337.8120000002</v>
      </c>
      <c r="O356" s="28">
        <f>O357+O371+O402+O421</f>
        <v>-97699.046999999991</v>
      </c>
      <c r="P356" s="28">
        <f>P357+P371+P402+P421</f>
        <v>3509.5879999999997</v>
      </c>
      <c r="Q356" s="28">
        <f>Q357+Q371+Q402+Q421</f>
        <v>62378.087999999996</v>
      </c>
      <c r="R356" s="28">
        <f t="shared" ref="R356:R419" si="371">L356+O356</f>
        <v>1870024.4070000001</v>
      </c>
      <c r="S356" s="28">
        <f t="shared" ref="S356:S419" si="372">M356+P356</f>
        <v>2204544.5</v>
      </c>
      <c r="T356" s="28">
        <f t="shared" ref="T356:T419" si="373">N356+Q356</f>
        <v>2056715.9000000001</v>
      </c>
      <c r="U356" s="28">
        <f>U357+U371+U402+U421</f>
        <v>0</v>
      </c>
      <c r="V356" s="28">
        <f t="shared" ref="V356:V419" si="374">R356+U356</f>
        <v>1870024.4070000001</v>
      </c>
      <c r="W356" s="28">
        <f t="shared" ref="W356:W419" si="375">S356</f>
        <v>2204544.5</v>
      </c>
      <c r="X356" s="28">
        <f t="shared" ref="X356:X419" si="376">T356</f>
        <v>2056715.9000000001</v>
      </c>
      <c r="Y356" s="28">
        <f>Y357+Y371+Y402+Y421</f>
        <v>-5411.3960000000006</v>
      </c>
      <c r="Z356" s="28">
        <f>Z357+Z371+Z402+Z421</f>
        <v>0</v>
      </c>
      <c r="AA356" s="28">
        <f>AA357+AA371+AA402+AA421</f>
        <v>0</v>
      </c>
      <c r="AB356" s="28">
        <f t="shared" ref="AB356:AB419" si="377">V356+Y356</f>
        <v>1864613.0110000002</v>
      </c>
      <c r="AC356" s="28">
        <f t="shared" ref="AC356:AC419" si="378">W356+Z356</f>
        <v>2204544.5</v>
      </c>
      <c r="AD356" s="28">
        <f t="shared" ref="AD356:AD419" si="379">X356+AA356</f>
        <v>2056715.9000000001</v>
      </c>
      <c r="AE356" s="28">
        <f>AE357+AE371+AE402+AE421</f>
        <v>0</v>
      </c>
      <c r="AF356" s="29"/>
      <c r="AG356" s="30"/>
      <c r="AH356" s="24" t="str">
        <f t="shared" ref="AH356:AH419" si="380">CONCATENATE(C356,D356)</f>
        <v/>
      </c>
    </row>
    <row r="357" ht="78.75">
      <c r="A357" s="14" t="s">
        <v>275</v>
      </c>
      <c r="B357" s="15"/>
      <c r="C357" s="14"/>
      <c r="D357" s="14"/>
      <c r="E357" s="31" t="s">
        <v>276</v>
      </c>
      <c r="F357" s="32">
        <f>F358+F362+F368</f>
        <v>213006.60000000001</v>
      </c>
      <c r="G357" s="32">
        <f>G358+G362+G368</f>
        <v>435846.09999999998</v>
      </c>
      <c r="H357" s="32">
        <f>H358+H362+H368</f>
        <v>229149</v>
      </c>
      <c r="I357" s="32">
        <f>I358+I362+I368</f>
        <v>0</v>
      </c>
      <c r="J357" s="32">
        <f>J358+J362+J368</f>
        <v>0</v>
      </c>
      <c r="K357" s="32">
        <f>K358+K362+K368</f>
        <v>0</v>
      </c>
      <c r="L357" s="32">
        <f t="shared" si="335"/>
        <v>213006.60000000001</v>
      </c>
      <c r="M357" s="32">
        <f t="shared" si="336"/>
        <v>435846.09999999998</v>
      </c>
      <c r="N357" s="32">
        <f t="shared" si="337"/>
        <v>229149</v>
      </c>
      <c r="O357" s="32">
        <f>O358+O362+O368</f>
        <v>-54791.034999999996</v>
      </c>
      <c r="P357" s="32">
        <f>P358+P362+P368</f>
        <v>0</v>
      </c>
      <c r="Q357" s="32">
        <f>Q358+Q362+Q368</f>
        <v>58868.499999999993</v>
      </c>
      <c r="R357" s="32">
        <f t="shared" si="371"/>
        <v>158215.565</v>
      </c>
      <c r="S357" s="32">
        <f t="shared" si="372"/>
        <v>435846.09999999998</v>
      </c>
      <c r="T357" s="32">
        <f t="shared" si="373"/>
        <v>288017.5</v>
      </c>
      <c r="U357" s="32">
        <f>U358+U362+U368</f>
        <v>0</v>
      </c>
      <c r="V357" s="32">
        <f t="shared" si="374"/>
        <v>158215.565</v>
      </c>
      <c r="W357" s="32">
        <f t="shared" si="375"/>
        <v>435846.09999999998</v>
      </c>
      <c r="X357" s="32">
        <f t="shared" si="376"/>
        <v>288017.5</v>
      </c>
      <c r="Y357" s="32">
        <f>Y358+Y362+Y368</f>
        <v>276.00799999999981</v>
      </c>
      <c r="Z357" s="32">
        <f>Z358+Z362+Z368</f>
        <v>0</v>
      </c>
      <c r="AA357" s="32">
        <f>AA358+AA362+AA368</f>
        <v>0</v>
      </c>
      <c r="AB357" s="32">
        <f t="shared" si="377"/>
        <v>158491.573</v>
      </c>
      <c r="AC357" s="32">
        <f t="shared" si="378"/>
        <v>435846.09999999998</v>
      </c>
      <c r="AD357" s="32">
        <f t="shared" si="379"/>
        <v>288017.5</v>
      </c>
      <c r="AE357" s="32">
        <f>AE358+AE362+AE368</f>
        <v>0</v>
      </c>
      <c r="AF357" s="33"/>
      <c r="AG357" s="34"/>
      <c r="AH357" s="1" t="str">
        <f t="shared" si="380"/>
        <v/>
      </c>
    </row>
    <row r="358" ht="31.5">
      <c r="A358" s="14" t="s">
        <v>277</v>
      </c>
      <c r="B358" s="15"/>
      <c r="C358" s="14"/>
      <c r="D358" s="14"/>
      <c r="E358" s="31" t="s">
        <v>207</v>
      </c>
      <c r="F358" s="32">
        <f>F359</f>
        <v>32514.900000000001</v>
      </c>
      <c r="G358" s="32">
        <f>G359</f>
        <v>32514.900000000001</v>
      </c>
      <c r="H358" s="32">
        <f>H359</f>
        <v>32514.900000000001</v>
      </c>
      <c r="I358" s="32">
        <f>I359</f>
        <v>0</v>
      </c>
      <c r="J358" s="32">
        <f>J359</f>
        <v>0</v>
      </c>
      <c r="K358" s="32">
        <f>K359</f>
        <v>0</v>
      </c>
      <c r="L358" s="32">
        <f t="shared" si="335"/>
        <v>32514.900000000001</v>
      </c>
      <c r="M358" s="32">
        <f t="shared" si="336"/>
        <v>32514.900000000001</v>
      </c>
      <c r="N358" s="32">
        <f t="shared" si="337"/>
        <v>32514.900000000001</v>
      </c>
      <c r="O358" s="32">
        <f>O359</f>
        <v>4077.4650000000001</v>
      </c>
      <c r="P358" s="32">
        <f>P359</f>
        <v>0</v>
      </c>
      <c r="Q358" s="32">
        <f>Q359</f>
        <v>0</v>
      </c>
      <c r="R358" s="32">
        <f t="shared" si="371"/>
        <v>36592.365000000005</v>
      </c>
      <c r="S358" s="32">
        <f t="shared" si="372"/>
        <v>32514.900000000001</v>
      </c>
      <c r="T358" s="32">
        <f t="shared" si="373"/>
        <v>32514.900000000001</v>
      </c>
      <c r="U358" s="32">
        <f>U359</f>
        <v>0</v>
      </c>
      <c r="V358" s="32">
        <f t="shared" si="374"/>
        <v>36592.365000000005</v>
      </c>
      <c r="W358" s="32">
        <f t="shared" si="375"/>
        <v>32514.900000000001</v>
      </c>
      <c r="X358" s="32">
        <f t="shared" si="376"/>
        <v>32514.900000000001</v>
      </c>
      <c r="Y358" s="32">
        <f>Y359</f>
        <v>276.00799999999998</v>
      </c>
      <c r="Z358" s="32">
        <f>Z359</f>
        <v>0</v>
      </c>
      <c r="AA358" s="32">
        <f>AA359</f>
        <v>0</v>
      </c>
      <c r="AB358" s="32">
        <f t="shared" si="377"/>
        <v>36868.373000000007</v>
      </c>
      <c r="AC358" s="32">
        <f t="shared" si="378"/>
        <v>32514.900000000001</v>
      </c>
      <c r="AD358" s="32">
        <f t="shared" si="379"/>
        <v>32514.900000000001</v>
      </c>
      <c r="AE358" s="32">
        <f>AE359</f>
        <v>0</v>
      </c>
      <c r="AF358" s="33"/>
      <c r="AG358" s="34"/>
      <c r="AH358" s="1" t="str">
        <f t="shared" si="380"/>
        <v/>
      </c>
    </row>
    <row r="359" ht="47.25">
      <c r="A359" s="14" t="s">
        <v>277</v>
      </c>
      <c r="B359" s="15" t="s">
        <v>55</v>
      </c>
      <c r="C359" s="14"/>
      <c r="D359" s="14"/>
      <c r="E359" s="31" t="s">
        <v>56</v>
      </c>
      <c r="F359" s="32">
        <f>F360+F361</f>
        <v>32514.900000000001</v>
      </c>
      <c r="G359" s="32">
        <f>G360+G361</f>
        <v>32514.900000000001</v>
      </c>
      <c r="H359" s="32">
        <f>H360+H361</f>
        <v>32514.900000000001</v>
      </c>
      <c r="I359" s="32">
        <f>I360+I361</f>
        <v>0</v>
      </c>
      <c r="J359" s="32">
        <f>J360+J361</f>
        <v>0</v>
      </c>
      <c r="K359" s="32">
        <f>K360+K361</f>
        <v>0</v>
      </c>
      <c r="L359" s="32">
        <f t="shared" si="335"/>
        <v>32514.900000000001</v>
      </c>
      <c r="M359" s="32">
        <f t="shared" si="336"/>
        <v>32514.900000000001</v>
      </c>
      <c r="N359" s="32">
        <f t="shared" si="337"/>
        <v>32514.900000000001</v>
      </c>
      <c r="O359" s="32">
        <f>O360+O361</f>
        <v>4077.4650000000001</v>
      </c>
      <c r="P359" s="32">
        <f>P360+P361</f>
        <v>0</v>
      </c>
      <c r="Q359" s="32">
        <f>Q360+Q361</f>
        <v>0</v>
      </c>
      <c r="R359" s="32">
        <f t="shared" si="371"/>
        <v>36592.365000000005</v>
      </c>
      <c r="S359" s="32">
        <f t="shared" si="372"/>
        <v>32514.900000000001</v>
      </c>
      <c r="T359" s="32">
        <f t="shared" si="373"/>
        <v>32514.900000000001</v>
      </c>
      <c r="U359" s="32">
        <f>U360+U361</f>
        <v>0</v>
      </c>
      <c r="V359" s="32">
        <f t="shared" si="374"/>
        <v>36592.365000000005</v>
      </c>
      <c r="W359" s="32">
        <f t="shared" si="375"/>
        <v>32514.900000000001</v>
      </c>
      <c r="X359" s="32">
        <f t="shared" si="376"/>
        <v>32514.900000000001</v>
      </c>
      <c r="Y359" s="32">
        <f>Y360+Y361</f>
        <v>276.00799999999998</v>
      </c>
      <c r="Z359" s="32">
        <f>Z360+Z361</f>
        <v>0</v>
      </c>
      <c r="AA359" s="32">
        <f>AA360+AA361</f>
        <v>0</v>
      </c>
      <c r="AB359" s="32">
        <f t="shared" si="377"/>
        <v>36868.373000000007</v>
      </c>
      <c r="AC359" s="32">
        <f t="shared" si="378"/>
        <v>32514.900000000001</v>
      </c>
      <c r="AD359" s="32">
        <f t="shared" si="379"/>
        <v>32514.900000000001</v>
      </c>
      <c r="AE359" s="32">
        <f>AE360+AE361</f>
        <v>0</v>
      </c>
      <c r="AF359" s="33"/>
      <c r="AG359" s="34"/>
      <c r="AH359" s="1" t="str">
        <f t="shared" si="380"/>
        <v/>
      </c>
    </row>
    <row r="360">
      <c r="A360" s="14" t="s">
        <v>277</v>
      </c>
      <c r="B360" s="15">
        <v>600</v>
      </c>
      <c r="C360" s="14" t="s">
        <v>264</v>
      </c>
      <c r="D360" s="14" t="s">
        <v>31</v>
      </c>
      <c r="E360" s="31" t="s">
        <v>265</v>
      </c>
      <c r="F360" s="32">
        <v>10850</v>
      </c>
      <c r="G360" s="32">
        <v>10850</v>
      </c>
      <c r="H360" s="32">
        <v>10850</v>
      </c>
      <c r="I360" s="32"/>
      <c r="J360" s="32"/>
      <c r="K360" s="32"/>
      <c r="L360" s="32">
        <f t="shared" si="335"/>
        <v>10850</v>
      </c>
      <c r="M360" s="32">
        <f t="shared" si="336"/>
        <v>10850</v>
      </c>
      <c r="N360" s="32">
        <f t="shared" si="337"/>
        <v>10850</v>
      </c>
      <c r="O360" s="32">
        <v>1279.444</v>
      </c>
      <c r="P360" s="32"/>
      <c r="Q360" s="32"/>
      <c r="R360" s="32">
        <f t="shared" si="371"/>
        <v>12129.444</v>
      </c>
      <c r="S360" s="32">
        <f t="shared" si="372"/>
        <v>10850</v>
      </c>
      <c r="T360" s="32">
        <f t="shared" si="373"/>
        <v>10850</v>
      </c>
      <c r="U360" s="32"/>
      <c r="V360" s="32">
        <f t="shared" si="374"/>
        <v>12129.444</v>
      </c>
      <c r="W360" s="32">
        <f t="shared" si="375"/>
        <v>10850</v>
      </c>
      <c r="X360" s="32">
        <f t="shared" si="376"/>
        <v>10850</v>
      </c>
      <c r="Y360" s="32">
        <v>1.964</v>
      </c>
      <c r="Z360" s="32"/>
      <c r="AA360" s="32"/>
      <c r="AB360" s="32">
        <f t="shared" si="377"/>
        <v>12131.407999999999</v>
      </c>
      <c r="AC360" s="32">
        <f t="shared" si="378"/>
        <v>10850</v>
      </c>
      <c r="AD360" s="32">
        <f t="shared" si="379"/>
        <v>10850</v>
      </c>
      <c r="AE360" s="32"/>
      <c r="AF360" s="33"/>
      <c r="AG360" s="34"/>
      <c r="AH360" s="1" t="str">
        <f t="shared" si="380"/>
        <v>1101</v>
      </c>
    </row>
    <row r="361">
      <c r="A361" s="14" t="s">
        <v>277</v>
      </c>
      <c r="B361" s="15">
        <v>600</v>
      </c>
      <c r="C361" s="14" t="s">
        <v>264</v>
      </c>
      <c r="D361" s="14" t="s">
        <v>51</v>
      </c>
      <c r="E361" s="31" t="s">
        <v>271</v>
      </c>
      <c r="F361" s="32">
        <v>21664.900000000001</v>
      </c>
      <c r="G361" s="32">
        <v>21664.900000000001</v>
      </c>
      <c r="H361" s="32">
        <v>21664.900000000001</v>
      </c>
      <c r="I361" s="32"/>
      <c r="J361" s="32"/>
      <c r="K361" s="32"/>
      <c r="L361" s="32">
        <f t="shared" si="335"/>
        <v>21664.900000000001</v>
      </c>
      <c r="M361" s="32">
        <f t="shared" si="336"/>
        <v>21664.900000000001</v>
      </c>
      <c r="N361" s="32">
        <f t="shared" si="337"/>
        <v>21664.900000000001</v>
      </c>
      <c r="O361" s="32">
        <v>2798.0210000000002</v>
      </c>
      <c r="P361" s="32"/>
      <c r="Q361" s="32"/>
      <c r="R361" s="32">
        <f t="shared" si="371"/>
        <v>24462.921000000002</v>
      </c>
      <c r="S361" s="32">
        <f t="shared" si="372"/>
        <v>21664.900000000001</v>
      </c>
      <c r="T361" s="32">
        <f t="shared" si="373"/>
        <v>21664.900000000001</v>
      </c>
      <c r="U361" s="32"/>
      <c r="V361" s="32">
        <f t="shared" si="374"/>
        <v>24462.921000000002</v>
      </c>
      <c r="W361" s="32">
        <f t="shared" si="375"/>
        <v>21664.900000000001</v>
      </c>
      <c r="X361" s="32">
        <f t="shared" si="376"/>
        <v>21664.900000000001</v>
      </c>
      <c r="Y361" s="32">
        <v>274.04399999999998</v>
      </c>
      <c r="Z361" s="32"/>
      <c r="AA361" s="32"/>
      <c r="AB361" s="32">
        <f t="shared" si="377"/>
        <v>24736.965000000004</v>
      </c>
      <c r="AC361" s="32">
        <f t="shared" si="378"/>
        <v>21664.900000000001</v>
      </c>
      <c r="AD361" s="32">
        <f t="shared" si="379"/>
        <v>21664.900000000001</v>
      </c>
      <c r="AE361" s="32"/>
      <c r="AF361" s="33"/>
      <c r="AG361" s="34"/>
      <c r="AH361" s="1" t="str">
        <f t="shared" si="380"/>
        <v>1103</v>
      </c>
    </row>
    <row r="362" ht="63">
      <c r="A362" s="14" t="s">
        <v>278</v>
      </c>
      <c r="B362" s="15"/>
      <c r="C362" s="14"/>
      <c r="D362" s="14"/>
      <c r="E362" s="31" t="s">
        <v>279</v>
      </c>
      <c r="F362" s="32">
        <f>F365+F363</f>
        <v>124518.10000000001</v>
      </c>
      <c r="G362" s="32">
        <f>G365+G363</f>
        <v>383318.59999999998</v>
      </c>
      <c r="H362" s="32">
        <f>H365+H363</f>
        <v>183318.60000000001</v>
      </c>
      <c r="I362" s="32">
        <f>I365+I363</f>
        <v>0</v>
      </c>
      <c r="J362" s="32">
        <f>J365+J363</f>
        <v>0</v>
      </c>
      <c r="K362" s="32">
        <f>K365+K363</f>
        <v>0</v>
      </c>
      <c r="L362" s="32">
        <f t="shared" si="335"/>
        <v>124518.10000000001</v>
      </c>
      <c r="M362" s="32">
        <f t="shared" si="336"/>
        <v>383318.59999999998</v>
      </c>
      <c r="N362" s="32">
        <f t="shared" si="337"/>
        <v>183318.60000000001</v>
      </c>
      <c r="O362" s="32">
        <f>O365+O363</f>
        <v>-31581.999999999996</v>
      </c>
      <c r="P362" s="32">
        <f>P365+P363</f>
        <v>0</v>
      </c>
      <c r="Q362" s="32">
        <f>Q365+Q363</f>
        <v>42429.899999999994</v>
      </c>
      <c r="R362" s="32">
        <f t="shared" si="371"/>
        <v>92936.100000000006</v>
      </c>
      <c r="S362" s="32">
        <f t="shared" si="372"/>
        <v>383318.59999999998</v>
      </c>
      <c r="T362" s="32">
        <f t="shared" si="373"/>
        <v>225748.5</v>
      </c>
      <c r="U362" s="32">
        <f>U365+U363</f>
        <v>0</v>
      </c>
      <c r="V362" s="32">
        <f t="shared" si="374"/>
        <v>92936.100000000006</v>
      </c>
      <c r="W362" s="32">
        <f t="shared" si="375"/>
        <v>383318.59999999998</v>
      </c>
      <c r="X362" s="32">
        <f t="shared" si="376"/>
        <v>225748.5</v>
      </c>
      <c r="Y362" s="32">
        <f>Y365+Y363</f>
        <v>4342.2700000000004</v>
      </c>
      <c r="Z362" s="32">
        <f>Z365+Z363</f>
        <v>0</v>
      </c>
      <c r="AA362" s="32">
        <f>AA365+AA363</f>
        <v>0</v>
      </c>
      <c r="AB362" s="32">
        <f t="shared" si="377"/>
        <v>97278.37000000001</v>
      </c>
      <c r="AC362" s="32">
        <f t="shared" si="378"/>
        <v>383318.59999999998</v>
      </c>
      <c r="AD362" s="32">
        <f t="shared" si="379"/>
        <v>225748.5</v>
      </c>
      <c r="AE362" s="32">
        <f>AE365+AE363</f>
        <v>0</v>
      </c>
      <c r="AF362" s="33"/>
      <c r="AG362" s="34"/>
      <c r="AH362" s="1" t="str">
        <f t="shared" si="380"/>
        <v/>
      </c>
    </row>
    <row r="363" ht="31.5">
      <c r="A363" s="14" t="s">
        <v>278</v>
      </c>
      <c r="B363" s="15" t="s">
        <v>48</v>
      </c>
      <c r="C363" s="14"/>
      <c r="D363" s="14"/>
      <c r="E363" s="31" t="s">
        <v>49</v>
      </c>
      <c r="F363" s="32">
        <f>F364</f>
        <v>0</v>
      </c>
      <c r="G363" s="32">
        <f>G364</f>
        <v>200000</v>
      </c>
      <c r="H363" s="32">
        <f>H364</f>
        <v>346.10000000000002</v>
      </c>
      <c r="I363" s="32">
        <f>I364</f>
        <v>0</v>
      </c>
      <c r="J363" s="32">
        <f>J364</f>
        <v>0</v>
      </c>
      <c r="K363" s="32">
        <f>K364</f>
        <v>0</v>
      </c>
      <c r="L363" s="32">
        <f t="shared" si="335"/>
        <v>0</v>
      </c>
      <c r="M363" s="32">
        <f t="shared" si="336"/>
        <v>200000</v>
      </c>
      <c r="N363" s="32">
        <f t="shared" si="337"/>
        <v>346.10000000000002</v>
      </c>
      <c r="O363" s="32">
        <f>O364</f>
        <v>0</v>
      </c>
      <c r="P363" s="32">
        <f>P364</f>
        <v>0</v>
      </c>
      <c r="Q363" s="32">
        <f>Q364</f>
        <v>0</v>
      </c>
      <c r="R363" s="32">
        <f t="shared" si="371"/>
        <v>0</v>
      </c>
      <c r="S363" s="32">
        <f t="shared" si="372"/>
        <v>200000</v>
      </c>
      <c r="T363" s="32">
        <f t="shared" si="373"/>
        <v>346.10000000000002</v>
      </c>
      <c r="U363" s="32">
        <f>U364</f>
        <v>0</v>
      </c>
      <c r="V363" s="32">
        <f t="shared" si="374"/>
        <v>0</v>
      </c>
      <c r="W363" s="32">
        <f t="shared" si="375"/>
        <v>200000</v>
      </c>
      <c r="X363" s="32">
        <f t="shared" si="376"/>
        <v>346.10000000000002</v>
      </c>
      <c r="Y363" s="32">
        <f>Y364</f>
        <v>0</v>
      </c>
      <c r="Z363" s="32">
        <f>Z364</f>
        <v>0</v>
      </c>
      <c r="AA363" s="32">
        <f>AA364</f>
        <v>0</v>
      </c>
      <c r="AB363" s="32">
        <f t="shared" si="377"/>
        <v>0</v>
      </c>
      <c r="AC363" s="32">
        <f t="shared" si="378"/>
        <v>200000</v>
      </c>
      <c r="AD363" s="32">
        <f t="shared" si="379"/>
        <v>346.10000000000002</v>
      </c>
      <c r="AE363" s="32">
        <f>AE364</f>
        <v>0</v>
      </c>
      <c r="AF363" s="33"/>
      <c r="AG363" s="34"/>
      <c r="AH363" s="1" t="str">
        <f t="shared" si="380"/>
        <v/>
      </c>
    </row>
    <row r="364">
      <c r="A364" s="14" t="s">
        <v>278</v>
      </c>
      <c r="B364" s="15">
        <v>200</v>
      </c>
      <c r="C364" s="14" t="s">
        <v>264</v>
      </c>
      <c r="D364" s="14" t="s">
        <v>51</v>
      </c>
      <c r="E364" s="31" t="s">
        <v>271</v>
      </c>
      <c r="F364" s="32"/>
      <c r="G364" s="32">
        <v>200000</v>
      </c>
      <c r="H364" s="32">
        <v>346.10000000000002</v>
      </c>
      <c r="I364" s="32"/>
      <c r="J364" s="32"/>
      <c r="K364" s="32"/>
      <c r="L364" s="32">
        <f t="shared" si="335"/>
        <v>0</v>
      </c>
      <c r="M364" s="32">
        <f t="shared" si="336"/>
        <v>200000</v>
      </c>
      <c r="N364" s="32">
        <f t="shared" si="337"/>
        <v>346.10000000000002</v>
      </c>
      <c r="O364" s="32"/>
      <c r="P364" s="32"/>
      <c r="Q364" s="32"/>
      <c r="R364" s="32">
        <f t="shared" si="371"/>
        <v>0</v>
      </c>
      <c r="S364" s="32">
        <f t="shared" si="372"/>
        <v>200000</v>
      </c>
      <c r="T364" s="32">
        <f t="shared" si="373"/>
        <v>346.10000000000002</v>
      </c>
      <c r="U364" s="32"/>
      <c r="V364" s="32">
        <f t="shared" si="374"/>
        <v>0</v>
      </c>
      <c r="W364" s="32">
        <f t="shared" si="375"/>
        <v>200000</v>
      </c>
      <c r="X364" s="32">
        <f t="shared" si="376"/>
        <v>346.10000000000002</v>
      </c>
      <c r="Y364" s="32"/>
      <c r="Z364" s="32"/>
      <c r="AA364" s="32"/>
      <c r="AB364" s="32">
        <f t="shared" si="377"/>
        <v>0</v>
      </c>
      <c r="AC364" s="32">
        <f t="shared" si="378"/>
        <v>200000</v>
      </c>
      <c r="AD364" s="32">
        <f t="shared" si="379"/>
        <v>346.10000000000002</v>
      </c>
      <c r="AE364" s="32"/>
      <c r="AF364" s="33"/>
      <c r="AG364" s="34"/>
      <c r="AH364" s="1" t="str">
        <f t="shared" si="380"/>
        <v>1103</v>
      </c>
    </row>
    <row r="365" ht="47.25">
      <c r="A365" s="14" t="s">
        <v>278</v>
      </c>
      <c r="B365" s="15" t="s">
        <v>55</v>
      </c>
      <c r="C365" s="14"/>
      <c r="D365" s="14"/>
      <c r="E365" s="31" t="s">
        <v>56</v>
      </c>
      <c r="F365" s="32">
        <f>F366+F367</f>
        <v>124518.10000000001</v>
      </c>
      <c r="G365" s="32">
        <f>G366+G367</f>
        <v>183318.60000000001</v>
      </c>
      <c r="H365" s="32">
        <f>H366+H367</f>
        <v>182972.5</v>
      </c>
      <c r="I365" s="32">
        <f>I366+I367</f>
        <v>0</v>
      </c>
      <c r="J365" s="32">
        <f>J366+J367</f>
        <v>0</v>
      </c>
      <c r="K365" s="32">
        <f>K366+K367</f>
        <v>0</v>
      </c>
      <c r="L365" s="32">
        <f t="shared" si="335"/>
        <v>124518.10000000001</v>
      </c>
      <c r="M365" s="32">
        <f t="shared" si="336"/>
        <v>183318.60000000001</v>
      </c>
      <c r="N365" s="32">
        <f t="shared" si="337"/>
        <v>182972.5</v>
      </c>
      <c r="O365" s="32">
        <f>O366+O367</f>
        <v>-31581.999999999996</v>
      </c>
      <c r="P365" s="32">
        <f>P366+P367</f>
        <v>0</v>
      </c>
      <c r="Q365" s="32">
        <f>Q366+Q367</f>
        <v>42429.899999999994</v>
      </c>
      <c r="R365" s="32">
        <f t="shared" si="371"/>
        <v>92936.100000000006</v>
      </c>
      <c r="S365" s="32">
        <f t="shared" si="372"/>
        <v>183318.60000000001</v>
      </c>
      <c r="T365" s="32">
        <f t="shared" si="373"/>
        <v>225402.39999999999</v>
      </c>
      <c r="U365" s="32">
        <f>U366+U367</f>
        <v>0</v>
      </c>
      <c r="V365" s="32">
        <f t="shared" si="374"/>
        <v>92936.100000000006</v>
      </c>
      <c r="W365" s="32">
        <f t="shared" si="375"/>
        <v>183318.60000000001</v>
      </c>
      <c r="X365" s="32">
        <f t="shared" si="376"/>
        <v>225402.39999999999</v>
      </c>
      <c r="Y365" s="32">
        <f>Y366+Y367</f>
        <v>4342.2700000000004</v>
      </c>
      <c r="Z365" s="32">
        <f>Z366+Z367</f>
        <v>0</v>
      </c>
      <c r="AA365" s="32">
        <f>AA366+AA367</f>
        <v>0</v>
      </c>
      <c r="AB365" s="32">
        <f t="shared" si="377"/>
        <v>97278.37000000001</v>
      </c>
      <c r="AC365" s="32">
        <f t="shared" si="378"/>
        <v>183318.60000000001</v>
      </c>
      <c r="AD365" s="32">
        <f t="shared" si="379"/>
        <v>225402.39999999999</v>
      </c>
      <c r="AE365" s="32">
        <f>AE366+AE367</f>
        <v>0</v>
      </c>
      <c r="AF365" s="33"/>
      <c r="AG365" s="34"/>
      <c r="AH365" s="1" t="str">
        <f t="shared" si="380"/>
        <v/>
      </c>
    </row>
    <row r="366">
      <c r="A366" s="14" t="s">
        <v>278</v>
      </c>
      <c r="B366" s="15">
        <v>600</v>
      </c>
      <c r="C366" s="14" t="s">
        <v>264</v>
      </c>
      <c r="D366" s="14" t="s">
        <v>31</v>
      </c>
      <c r="E366" s="31" t="s">
        <v>265</v>
      </c>
      <c r="F366" s="32">
        <v>40546.300000000003</v>
      </c>
      <c r="G366" s="32">
        <v>5199</v>
      </c>
      <c r="H366" s="32"/>
      <c r="I366" s="32"/>
      <c r="J366" s="32"/>
      <c r="K366" s="32"/>
      <c r="L366" s="32">
        <f t="shared" ref="L366:L429" si="381">F366+I366</f>
        <v>40546.300000000003</v>
      </c>
      <c r="M366" s="32">
        <f t="shared" ref="M366:M429" si="382">G366+J366</f>
        <v>5199</v>
      </c>
      <c r="N366" s="32">
        <f t="shared" ref="N366:N429" si="383">H366+K366</f>
        <v>0</v>
      </c>
      <c r="O366" s="32">
        <f>1753.9-25546.3</f>
        <v>-23792.399999999998</v>
      </c>
      <c r="P366" s="32"/>
      <c r="Q366" s="32">
        <v>25546.299999999999</v>
      </c>
      <c r="R366" s="32">
        <f t="shared" si="371"/>
        <v>16753.900000000005</v>
      </c>
      <c r="S366" s="32">
        <f t="shared" si="372"/>
        <v>5199</v>
      </c>
      <c r="T366" s="32">
        <f t="shared" si="373"/>
        <v>25546.299999999999</v>
      </c>
      <c r="U366" s="32"/>
      <c r="V366" s="32">
        <f t="shared" si="374"/>
        <v>16753.900000000005</v>
      </c>
      <c r="W366" s="32">
        <f t="shared" si="375"/>
        <v>5199</v>
      </c>
      <c r="X366" s="32">
        <f t="shared" si="376"/>
        <v>25546.299999999999</v>
      </c>
      <c r="Y366" s="32"/>
      <c r="Z366" s="32"/>
      <c r="AA366" s="32"/>
      <c r="AB366" s="32">
        <f t="shared" si="377"/>
        <v>16753.900000000005</v>
      </c>
      <c r="AC366" s="32">
        <f t="shared" si="378"/>
        <v>5199</v>
      </c>
      <c r="AD366" s="32">
        <f t="shared" si="379"/>
        <v>25546.299999999999</v>
      </c>
      <c r="AE366" s="32"/>
      <c r="AF366" s="33"/>
      <c r="AG366" s="34"/>
      <c r="AH366" s="1" t="str">
        <f t="shared" si="380"/>
        <v>1101</v>
      </c>
    </row>
    <row r="367">
      <c r="A367" s="14" t="s">
        <v>278</v>
      </c>
      <c r="B367" s="15">
        <v>600</v>
      </c>
      <c r="C367" s="14" t="s">
        <v>264</v>
      </c>
      <c r="D367" s="14" t="s">
        <v>51</v>
      </c>
      <c r="E367" s="31" t="s">
        <v>271</v>
      </c>
      <c r="F367" s="32">
        <v>83971.800000000003</v>
      </c>
      <c r="G367" s="32">
        <v>178119.60000000001</v>
      </c>
      <c r="H367" s="32">
        <v>182972.5</v>
      </c>
      <c r="I367" s="32"/>
      <c r="J367" s="32"/>
      <c r="K367" s="32"/>
      <c r="L367" s="32">
        <f t="shared" si="381"/>
        <v>83971.800000000003</v>
      </c>
      <c r="M367" s="32">
        <f t="shared" si="382"/>
        <v>178119.60000000001</v>
      </c>
      <c r="N367" s="32">
        <f t="shared" si="383"/>
        <v>182972.5</v>
      </c>
      <c r="O367" s="32">
        <f>9094-16883.6</f>
        <v>-7789.5999999999985</v>
      </c>
      <c r="P367" s="32"/>
      <c r="Q367" s="32">
        <v>16883.599999999999</v>
      </c>
      <c r="R367" s="32">
        <f t="shared" si="371"/>
        <v>76182.200000000012</v>
      </c>
      <c r="S367" s="32">
        <f t="shared" si="372"/>
        <v>178119.60000000001</v>
      </c>
      <c r="T367" s="32">
        <f t="shared" si="373"/>
        <v>199856.10000000001</v>
      </c>
      <c r="U367" s="32"/>
      <c r="V367" s="32">
        <f t="shared" si="374"/>
        <v>76182.200000000012</v>
      </c>
      <c r="W367" s="32">
        <f t="shared" si="375"/>
        <v>178119.60000000001</v>
      </c>
      <c r="X367" s="32">
        <f t="shared" si="376"/>
        <v>199856.10000000001</v>
      </c>
      <c r="Y367" s="32">
        <v>4342.2700000000004</v>
      </c>
      <c r="Z367" s="32"/>
      <c r="AA367" s="32"/>
      <c r="AB367" s="32">
        <f t="shared" si="377"/>
        <v>80524.470000000016</v>
      </c>
      <c r="AC367" s="32">
        <f t="shared" si="378"/>
        <v>178119.60000000001</v>
      </c>
      <c r="AD367" s="32">
        <f t="shared" si="379"/>
        <v>199856.10000000001</v>
      </c>
      <c r="AE367" s="32"/>
      <c r="AF367" s="33"/>
      <c r="AG367" s="34"/>
      <c r="AH367" s="1" t="str">
        <f t="shared" si="380"/>
        <v>1103</v>
      </c>
    </row>
    <row r="368" ht="47.25">
      <c r="A368" s="14" t="s">
        <v>280</v>
      </c>
      <c r="B368" s="15"/>
      <c r="C368" s="14"/>
      <c r="D368" s="14"/>
      <c r="E368" s="31" t="s">
        <v>281</v>
      </c>
      <c r="F368" s="32">
        <f t="shared" ref="F368:F369" si="384">F369</f>
        <v>55973.599999999999</v>
      </c>
      <c r="G368" s="32">
        <f t="shared" ref="G368:G369" si="385">G369</f>
        <v>20012.599999999999</v>
      </c>
      <c r="H368" s="32">
        <f t="shared" ref="H368:H369" si="386">H369</f>
        <v>13315.5</v>
      </c>
      <c r="I368" s="32">
        <f t="shared" ref="I368:I369" si="387">I369</f>
        <v>0</v>
      </c>
      <c r="J368" s="32">
        <f t="shared" ref="J368:J369" si="388">J369</f>
        <v>0</v>
      </c>
      <c r="K368" s="32">
        <f t="shared" ref="K368:K369" si="389">K369</f>
        <v>0</v>
      </c>
      <c r="L368" s="32">
        <f t="shared" si="381"/>
        <v>55973.599999999999</v>
      </c>
      <c r="M368" s="32">
        <f t="shared" si="382"/>
        <v>20012.599999999999</v>
      </c>
      <c r="N368" s="32">
        <f t="shared" si="383"/>
        <v>13315.5</v>
      </c>
      <c r="O368" s="32">
        <f t="shared" ref="O368:O369" si="390">O369</f>
        <v>-27286.5</v>
      </c>
      <c r="P368" s="32">
        <f t="shared" ref="P368:P369" si="391">P369</f>
        <v>0</v>
      </c>
      <c r="Q368" s="32">
        <f t="shared" ref="Q368:Q369" si="392">Q369</f>
        <v>16438.599999999999</v>
      </c>
      <c r="R368" s="32">
        <f t="shared" si="371"/>
        <v>28687.099999999999</v>
      </c>
      <c r="S368" s="32">
        <f t="shared" si="372"/>
        <v>20012.599999999999</v>
      </c>
      <c r="T368" s="32">
        <f t="shared" si="373"/>
        <v>29754.099999999999</v>
      </c>
      <c r="U368" s="32">
        <f t="shared" ref="U368:U369" si="393">U369</f>
        <v>0</v>
      </c>
      <c r="V368" s="32">
        <f t="shared" si="374"/>
        <v>28687.099999999999</v>
      </c>
      <c r="W368" s="32">
        <f t="shared" si="375"/>
        <v>20012.599999999999</v>
      </c>
      <c r="X368" s="32">
        <f t="shared" si="376"/>
        <v>29754.099999999999</v>
      </c>
      <c r="Y368" s="32">
        <f t="shared" ref="Y368:Y369" si="394">Y369</f>
        <v>-4342.2700000000004</v>
      </c>
      <c r="Z368" s="32">
        <f t="shared" ref="Z368:Z369" si="395">Z369</f>
        <v>0</v>
      </c>
      <c r="AA368" s="32">
        <f t="shared" ref="AA368:AA369" si="396">AA369</f>
        <v>0</v>
      </c>
      <c r="AB368" s="32">
        <f t="shared" si="377"/>
        <v>24344.829999999998</v>
      </c>
      <c r="AC368" s="32">
        <f t="shared" si="378"/>
        <v>20012.599999999999</v>
      </c>
      <c r="AD368" s="32">
        <f t="shared" si="379"/>
        <v>29754.099999999999</v>
      </c>
      <c r="AE368" s="32">
        <f t="shared" ref="AE368:AE369" si="397">AE369</f>
        <v>0</v>
      </c>
      <c r="AF368" s="33"/>
      <c r="AG368" s="34"/>
      <c r="AH368" s="1" t="str">
        <f t="shared" si="380"/>
        <v/>
      </c>
    </row>
    <row r="369" ht="47.25">
      <c r="A369" s="14" t="s">
        <v>280</v>
      </c>
      <c r="B369" s="15" t="s">
        <v>55</v>
      </c>
      <c r="C369" s="14"/>
      <c r="D369" s="14"/>
      <c r="E369" s="31" t="s">
        <v>56</v>
      </c>
      <c r="F369" s="32">
        <f t="shared" si="384"/>
        <v>55973.599999999999</v>
      </c>
      <c r="G369" s="32">
        <f t="shared" si="385"/>
        <v>20012.599999999999</v>
      </c>
      <c r="H369" s="32">
        <f t="shared" si="386"/>
        <v>13315.5</v>
      </c>
      <c r="I369" s="32">
        <f t="shared" si="387"/>
        <v>0</v>
      </c>
      <c r="J369" s="32">
        <f t="shared" si="388"/>
        <v>0</v>
      </c>
      <c r="K369" s="32">
        <f t="shared" si="389"/>
        <v>0</v>
      </c>
      <c r="L369" s="32">
        <f t="shared" si="381"/>
        <v>55973.599999999999</v>
      </c>
      <c r="M369" s="32">
        <f t="shared" si="382"/>
        <v>20012.599999999999</v>
      </c>
      <c r="N369" s="32">
        <f t="shared" si="383"/>
        <v>13315.5</v>
      </c>
      <c r="O369" s="32">
        <f t="shared" si="390"/>
        <v>-27286.5</v>
      </c>
      <c r="P369" s="32">
        <f t="shared" si="391"/>
        <v>0</v>
      </c>
      <c r="Q369" s="32">
        <f t="shared" si="392"/>
        <v>16438.599999999999</v>
      </c>
      <c r="R369" s="32">
        <f t="shared" si="371"/>
        <v>28687.099999999999</v>
      </c>
      <c r="S369" s="32">
        <f t="shared" si="372"/>
        <v>20012.599999999999</v>
      </c>
      <c r="T369" s="32">
        <f t="shared" si="373"/>
        <v>29754.099999999999</v>
      </c>
      <c r="U369" s="32">
        <f t="shared" si="393"/>
        <v>0</v>
      </c>
      <c r="V369" s="32">
        <f t="shared" si="374"/>
        <v>28687.099999999999</v>
      </c>
      <c r="W369" s="32">
        <f t="shared" si="375"/>
        <v>20012.599999999999</v>
      </c>
      <c r="X369" s="32">
        <f t="shared" si="376"/>
        <v>29754.099999999999</v>
      </c>
      <c r="Y369" s="32">
        <f t="shared" si="394"/>
        <v>-4342.2700000000004</v>
      </c>
      <c r="Z369" s="32">
        <f t="shared" si="395"/>
        <v>0</v>
      </c>
      <c r="AA369" s="32">
        <f t="shared" si="396"/>
        <v>0</v>
      </c>
      <c r="AB369" s="32">
        <f t="shared" si="377"/>
        <v>24344.829999999998</v>
      </c>
      <c r="AC369" s="32">
        <f t="shared" si="378"/>
        <v>20012.599999999999</v>
      </c>
      <c r="AD369" s="32">
        <f t="shared" si="379"/>
        <v>29754.099999999999</v>
      </c>
      <c r="AE369" s="32">
        <f t="shared" si="397"/>
        <v>0</v>
      </c>
      <c r="AF369" s="33"/>
      <c r="AG369" s="34"/>
      <c r="AH369" s="1" t="str">
        <f t="shared" si="380"/>
        <v/>
      </c>
    </row>
    <row r="370">
      <c r="A370" s="14" t="s">
        <v>280</v>
      </c>
      <c r="B370" s="15">
        <v>600</v>
      </c>
      <c r="C370" s="14" t="s">
        <v>264</v>
      </c>
      <c r="D370" s="14" t="s">
        <v>31</v>
      </c>
      <c r="E370" s="31" t="s">
        <v>265</v>
      </c>
      <c r="F370" s="32">
        <v>55973.599999999999</v>
      </c>
      <c r="G370" s="32">
        <v>20012.599999999999</v>
      </c>
      <c r="H370" s="32">
        <v>13315.5</v>
      </c>
      <c r="I370" s="32"/>
      <c r="J370" s="32"/>
      <c r="K370" s="32"/>
      <c r="L370" s="32">
        <f t="shared" si="381"/>
        <v>55973.599999999999</v>
      </c>
      <c r="M370" s="32">
        <f t="shared" si="382"/>
        <v>20012.599999999999</v>
      </c>
      <c r="N370" s="32">
        <f t="shared" si="383"/>
        <v>13315.5</v>
      </c>
      <c r="O370" s="32">
        <f>-10847.9-16438.6</f>
        <v>-27286.5</v>
      </c>
      <c r="P370" s="32"/>
      <c r="Q370" s="32">
        <v>16438.599999999999</v>
      </c>
      <c r="R370" s="32">
        <f t="shared" si="371"/>
        <v>28687.099999999999</v>
      </c>
      <c r="S370" s="32">
        <f t="shared" si="372"/>
        <v>20012.599999999999</v>
      </c>
      <c r="T370" s="32">
        <f t="shared" si="373"/>
        <v>29754.099999999999</v>
      </c>
      <c r="U370" s="32"/>
      <c r="V370" s="32">
        <f t="shared" si="374"/>
        <v>28687.099999999999</v>
      </c>
      <c r="W370" s="32">
        <f t="shared" si="375"/>
        <v>20012.599999999999</v>
      </c>
      <c r="X370" s="32">
        <f t="shared" si="376"/>
        <v>29754.099999999999</v>
      </c>
      <c r="Y370" s="32">
        <v>-4342.2700000000004</v>
      </c>
      <c r="Z370" s="32"/>
      <c r="AA370" s="32"/>
      <c r="AB370" s="32">
        <f t="shared" si="377"/>
        <v>24344.829999999998</v>
      </c>
      <c r="AC370" s="32">
        <f t="shared" si="378"/>
        <v>20012.599999999999</v>
      </c>
      <c r="AD370" s="32">
        <f t="shared" si="379"/>
        <v>29754.099999999999</v>
      </c>
      <c r="AE370" s="32"/>
      <c r="AF370" s="33"/>
      <c r="AG370" s="34"/>
      <c r="AH370" s="1" t="str">
        <f t="shared" si="380"/>
        <v>1101</v>
      </c>
    </row>
    <row r="371" ht="47.25">
      <c r="A371" s="14" t="s">
        <v>282</v>
      </c>
      <c r="B371" s="15"/>
      <c r="C371" s="14"/>
      <c r="D371" s="14"/>
      <c r="E371" s="31" t="s">
        <v>283</v>
      </c>
      <c r="F371" s="32">
        <f>F372+F375+F378+F390+F393+F396+F387</f>
        <v>316294.29999999999</v>
      </c>
      <c r="G371" s="32">
        <f>G372+G375+G378+G390+G393+G396+G387</f>
        <v>319071.09999999998</v>
      </c>
      <c r="H371" s="32">
        <f>H372+H375+H378+H390+H393+H396+H387</f>
        <v>319071.09999999998</v>
      </c>
      <c r="I371" s="32">
        <f>I372+I375+I378+I390+I393+I396+I387+I399</f>
        <v>815.39999999999998</v>
      </c>
      <c r="J371" s="32">
        <f>J372+J375+J378+J390+J393+J396+J387+J399</f>
        <v>0</v>
      </c>
      <c r="K371" s="32">
        <f>K372+K375+K378+K390+K393+K396+K387+K399</f>
        <v>0</v>
      </c>
      <c r="L371" s="32">
        <f t="shared" si="381"/>
        <v>317109.70000000001</v>
      </c>
      <c r="M371" s="32">
        <f t="shared" si="382"/>
        <v>319071.09999999998</v>
      </c>
      <c r="N371" s="32">
        <f t="shared" si="383"/>
        <v>319071.09999999998</v>
      </c>
      <c r="O371" s="32">
        <f>O372+O375+O378+O390+O393+O396+O387+O399</f>
        <v>827.58799999999997</v>
      </c>
      <c r="P371" s="32">
        <f>P372+P375+P378+P390+P393+P396+P387+P399</f>
        <v>827.58799999999997</v>
      </c>
      <c r="Q371" s="32">
        <f>Q372+Q375+Q378+Q390+Q393+Q396+Q387+Q399</f>
        <v>827.58799999999997</v>
      </c>
      <c r="R371" s="32">
        <f t="shared" si="371"/>
        <v>317937.288</v>
      </c>
      <c r="S371" s="32">
        <f t="shared" si="372"/>
        <v>319898.68799999997</v>
      </c>
      <c r="T371" s="32">
        <f t="shared" si="373"/>
        <v>319898.68799999997</v>
      </c>
      <c r="U371" s="32">
        <f>U372+U375+U378+U390+U393+U396+U387+U399</f>
        <v>0</v>
      </c>
      <c r="V371" s="32">
        <f t="shared" si="374"/>
        <v>317937.288</v>
      </c>
      <c r="W371" s="32">
        <f t="shared" si="375"/>
        <v>319898.68799999997</v>
      </c>
      <c r="X371" s="32">
        <f t="shared" si="376"/>
        <v>319898.68799999997</v>
      </c>
      <c r="Y371" s="32">
        <f>Y372+Y375+Y378+Y390+Y393+Y396+Y387+Y399</f>
        <v>-996.20399999999995</v>
      </c>
      <c r="Z371" s="32">
        <f>Z372+Z375+Z378+Z390+Z393+Z396+Z387+Z399</f>
        <v>0</v>
      </c>
      <c r="AA371" s="32">
        <f>AA372+AA375+AA378+AA390+AA393+AA396+AA387+AA399</f>
        <v>0</v>
      </c>
      <c r="AB371" s="32">
        <f t="shared" si="377"/>
        <v>316941.08399999997</v>
      </c>
      <c r="AC371" s="32">
        <f t="shared" si="378"/>
        <v>319898.68799999997</v>
      </c>
      <c r="AD371" s="32">
        <f t="shared" si="379"/>
        <v>319898.68799999997</v>
      </c>
      <c r="AE371" s="32">
        <f>AE372+AE375+AE378+AE390+AE393+AE396+AE387+AE399</f>
        <v>0</v>
      </c>
      <c r="AF371" s="33"/>
      <c r="AG371" s="34"/>
      <c r="AH371" s="1" t="str">
        <f t="shared" si="380"/>
        <v/>
      </c>
    </row>
    <row r="372" ht="47.25">
      <c r="A372" s="14" t="s">
        <v>284</v>
      </c>
      <c r="B372" s="15"/>
      <c r="C372" s="14"/>
      <c r="D372" s="14"/>
      <c r="E372" s="31" t="s">
        <v>150</v>
      </c>
      <c r="F372" s="32">
        <f t="shared" ref="F372:F376" si="398">F373</f>
        <v>151493.10000000001</v>
      </c>
      <c r="G372" s="32">
        <f t="shared" ref="G372:G376" si="399">G373</f>
        <v>157046.79999999999</v>
      </c>
      <c r="H372" s="32">
        <f t="shared" ref="H372:H376" si="400">H373</f>
        <v>157046.79999999999</v>
      </c>
      <c r="I372" s="32">
        <f t="shared" ref="I372:I376" si="401">I373</f>
        <v>0</v>
      </c>
      <c r="J372" s="32">
        <f t="shared" ref="J372:J376" si="402">J373</f>
        <v>0</v>
      </c>
      <c r="K372" s="32">
        <f t="shared" ref="K372:K376" si="403">K373</f>
        <v>0</v>
      </c>
      <c r="L372" s="32">
        <f t="shared" si="381"/>
        <v>151493.10000000001</v>
      </c>
      <c r="M372" s="32">
        <f t="shared" si="382"/>
        <v>157046.79999999999</v>
      </c>
      <c r="N372" s="32">
        <f t="shared" si="383"/>
        <v>157046.79999999999</v>
      </c>
      <c r="O372" s="32">
        <f t="shared" ref="O372:O376" si="404">O373</f>
        <v>0</v>
      </c>
      <c r="P372" s="32">
        <f t="shared" ref="P372:P376" si="405">P373</f>
        <v>0</v>
      </c>
      <c r="Q372" s="32">
        <f t="shared" ref="Q372:Q376" si="406">Q373</f>
        <v>0</v>
      </c>
      <c r="R372" s="32">
        <f t="shared" si="371"/>
        <v>151493.10000000001</v>
      </c>
      <c r="S372" s="32">
        <f t="shared" si="372"/>
        <v>157046.79999999999</v>
      </c>
      <c r="T372" s="32">
        <f t="shared" si="373"/>
        <v>157046.79999999999</v>
      </c>
      <c r="U372" s="32">
        <f t="shared" ref="U372:U376" si="407">U373</f>
        <v>0</v>
      </c>
      <c r="V372" s="32">
        <f t="shared" si="374"/>
        <v>151493.10000000001</v>
      </c>
      <c r="W372" s="32">
        <f t="shared" si="375"/>
        <v>157046.79999999999</v>
      </c>
      <c r="X372" s="32">
        <f t="shared" si="376"/>
        <v>157046.79999999999</v>
      </c>
      <c r="Y372" s="32">
        <f t="shared" ref="Y372:Y376" si="408">Y373</f>
        <v>0</v>
      </c>
      <c r="Z372" s="32">
        <f t="shared" ref="Z372:Z376" si="409">Z373</f>
        <v>0</v>
      </c>
      <c r="AA372" s="32">
        <f t="shared" ref="AA372:AA376" si="410">AA373</f>
        <v>0</v>
      </c>
      <c r="AB372" s="32">
        <f t="shared" si="377"/>
        <v>151493.10000000001</v>
      </c>
      <c r="AC372" s="32">
        <f t="shared" si="378"/>
        <v>157046.79999999999</v>
      </c>
      <c r="AD372" s="32">
        <f t="shared" si="379"/>
        <v>157046.79999999999</v>
      </c>
      <c r="AE372" s="32">
        <f t="shared" ref="AE372:AE376" si="411">AE373</f>
        <v>0</v>
      </c>
      <c r="AF372" s="33"/>
      <c r="AG372" s="34"/>
      <c r="AH372" s="1" t="str">
        <f t="shared" si="380"/>
        <v/>
      </c>
    </row>
    <row r="373" ht="47.25">
      <c r="A373" s="14" t="s">
        <v>284</v>
      </c>
      <c r="B373" s="15" t="s">
        <v>55</v>
      </c>
      <c r="C373" s="14"/>
      <c r="D373" s="14"/>
      <c r="E373" s="31" t="s">
        <v>56</v>
      </c>
      <c r="F373" s="32">
        <f t="shared" si="398"/>
        <v>151493.10000000001</v>
      </c>
      <c r="G373" s="32">
        <f t="shared" si="399"/>
        <v>157046.79999999999</v>
      </c>
      <c r="H373" s="32">
        <f t="shared" si="400"/>
        <v>157046.79999999999</v>
      </c>
      <c r="I373" s="32">
        <f t="shared" si="401"/>
        <v>0</v>
      </c>
      <c r="J373" s="32">
        <f t="shared" si="402"/>
        <v>0</v>
      </c>
      <c r="K373" s="32">
        <f t="shared" si="403"/>
        <v>0</v>
      </c>
      <c r="L373" s="32">
        <f t="shared" si="381"/>
        <v>151493.10000000001</v>
      </c>
      <c r="M373" s="32">
        <f t="shared" si="382"/>
        <v>157046.79999999999</v>
      </c>
      <c r="N373" s="32">
        <f t="shared" si="383"/>
        <v>157046.79999999999</v>
      </c>
      <c r="O373" s="32">
        <f t="shared" si="404"/>
        <v>0</v>
      </c>
      <c r="P373" s="32">
        <f t="shared" si="405"/>
        <v>0</v>
      </c>
      <c r="Q373" s="32">
        <f t="shared" si="406"/>
        <v>0</v>
      </c>
      <c r="R373" s="32">
        <f t="shared" si="371"/>
        <v>151493.10000000001</v>
      </c>
      <c r="S373" s="32">
        <f t="shared" si="372"/>
        <v>157046.79999999999</v>
      </c>
      <c r="T373" s="32">
        <f t="shared" si="373"/>
        <v>157046.79999999999</v>
      </c>
      <c r="U373" s="32">
        <f t="shared" si="407"/>
        <v>0</v>
      </c>
      <c r="V373" s="32">
        <f t="shared" si="374"/>
        <v>151493.10000000001</v>
      </c>
      <c r="W373" s="32">
        <f t="shared" si="375"/>
        <v>157046.79999999999</v>
      </c>
      <c r="X373" s="32">
        <f t="shared" si="376"/>
        <v>157046.79999999999</v>
      </c>
      <c r="Y373" s="32">
        <f t="shared" si="408"/>
        <v>0</v>
      </c>
      <c r="Z373" s="32">
        <f t="shared" si="409"/>
        <v>0</v>
      </c>
      <c r="AA373" s="32">
        <f t="shared" si="410"/>
        <v>0</v>
      </c>
      <c r="AB373" s="32">
        <f t="shared" si="377"/>
        <v>151493.10000000001</v>
      </c>
      <c r="AC373" s="32">
        <f t="shared" si="378"/>
        <v>157046.79999999999</v>
      </c>
      <c r="AD373" s="32">
        <f t="shared" si="379"/>
        <v>157046.79999999999</v>
      </c>
      <c r="AE373" s="32">
        <f t="shared" si="411"/>
        <v>0</v>
      </c>
      <c r="AF373" s="33"/>
      <c r="AG373" s="34"/>
      <c r="AH373" s="1" t="str">
        <f t="shared" si="380"/>
        <v/>
      </c>
    </row>
    <row r="374">
      <c r="A374" s="14" t="s">
        <v>284</v>
      </c>
      <c r="B374" s="15">
        <v>600</v>
      </c>
      <c r="C374" s="14" t="s">
        <v>264</v>
      </c>
      <c r="D374" s="14" t="s">
        <v>31</v>
      </c>
      <c r="E374" s="31" t="s">
        <v>265</v>
      </c>
      <c r="F374" s="32">
        <f>151522.6-29.5</f>
        <v>151493.10000000001</v>
      </c>
      <c r="G374" s="32">
        <f>157069.5-22.7</f>
        <v>157046.79999999999</v>
      </c>
      <c r="H374" s="32">
        <f>157069.5-22.7</f>
        <v>157046.79999999999</v>
      </c>
      <c r="I374" s="32"/>
      <c r="J374" s="32"/>
      <c r="K374" s="32"/>
      <c r="L374" s="32">
        <f t="shared" si="381"/>
        <v>151493.10000000001</v>
      </c>
      <c r="M374" s="32">
        <f t="shared" si="382"/>
        <v>157046.79999999999</v>
      </c>
      <c r="N374" s="32">
        <f t="shared" si="383"/>
        <v>157046.79999999999</v>
      </c>
      <c r="O374" s="32"/>
      <c r="P374" s="32"/>
      <c r="Q374" s="32"/>
      <c r="R374" s="32">
        <f t="shared" si="371"/>
        <v>151493.10000000001</v>
      </c>
      <c r="S374" s="32">
        <f t="shared" si="372"/>
        <v>157046.79999999999</v>
      </c>
      <c r="T374" s="32">
        <f t="shared" si="373"/>
        <v>157046.79999999999</v>
      </c>
      <c r="U374" s="32"/>
      <c r="V374" s="32">
        <f t="shared" si="374"/>
        <v>151493.10000000001</v>
      </c>
      <c r="W374" s="32">
        <f t="shared" si="375"/>
        <v>157046.79999999999</v>
      </c>
      <c r="X374" s="32">
        <f t="shared" si="376"/>
        <v>157046.79999999999</v>
      </c>
      <c r="Y374" s="32"/>
      <c r="Z374" s="32"/>
      <c r="AA374" s="32"/>
      <c r="AB374" s="32">
        <f t="shared" si="377"/>
        <v>151493.10000000001</v>
      </c>
      <c r="AC374" s="32">
        <f t="shared" si="378"/>
        <v>157046.79999999999</v>
      </c>
      <c r="AD374" s="32">
        <f t="shared" si="379"/>
        <v>157046.79999999999</v>
      </c>
      <c r="AE374" s="32"/>
      <c r="AF374" s="33"/>
      <c r="AG374" s="34"/>
      <c r="AH374" s="1" t="str">
        <f t="shared" si="380"/>
        <v>1101</v>
      </c>
    </row>
    <row r="375">
      <c r="A375" s="14" t="s">
        <v>285</v>
      </c>
      <c r="B375" s="15"/>
      <c r="C375" s="14"/>
      <c r="D375" s="14"/>
      <c r="E375" s="31" t="s">
        <v>217</v>
      </c>
      <c r="F375" s="32">
        <f t="shared" si="398"/>
        <v>2776.9000000000001</v>
      </c>
      <c r="G375" s="32">
        <f t="shared" si="399"/>
        <v>0</v>
      </c>
      <c r="H375" s="32">
        <f t="shared" si="400"/>
        <v>0</v>
      </c>
      <c r="I375" s="32">
        <f t="shared" si="401"/>
        <v>0</v>
      </c>
      <c r="J375" s="32">
        <f t="shared" si="402"/>
        <v>0</v>
      </c>
      <c r="K375" s="32">
        <f t="shared" si="403"/>
        <v>0</v>
      </c>
      <c r="L375" s="32">
        <f t="shared" si="381"/>
        <v>2776.9000000000001</v>
      </c>
      <c r="M375" s="32">
        <f t="shared" si="382"/>
        <v>0</v>
      </c>
      <c r="N375" s="32">
        <f t="shared" si="383"/>
        <v>0</v>
      </c>
      <c r="O375" s="32">
        <f t="shared" si="404"/>
        <v>0</v>
      </c>
      <c r="P375" s="32">
        <f t="shared" si="405"/>
        <v>0</v>
      </c>
      <c r="Q375" s="32">
        <f t="shared" si="406"/>
        <v>0</v>
      </c>
      <c r="R375" s="32">
        <f t="shared" si="371"/>
        <v>2776.9000000000001</v>
      </c>
      <c r="S375" s="32">
        <f t="shared" si="372"/>
        <v>0</v>
      </c>
      <c r="T375" s="32">
        <f t="shared" si="373"/>
        <v>0</v>
      </c>
      <c r="U375" s="32">
        <f t="shared" si="407"/>
        <v>0</v>
      </c>
      <c r="V375" s="32">
        <f t="shared" si="374"/>
        <v>2776.9000000000001</v>
      </c>
      <c r="W375" s="32">
        <f t="shared" si="375"/>
        <v>0</v>
      </c>
      <c r="X375" s="32">
        <f t="shared" si="376"/>
        <v>0</v>
      </c>
      <c r="Y375" s="32">
        <f t="shared" si="408"/>
        <v>-1388.4000000000001</v>
      </c>
      <c r="Z375" s="32">
        <f t="shared" si="409"/>
        <v>0</v>
      </c>
      <c r="AA375" s="32">
        <f t="shared" si="410"/>
        <v>0</v>
      </c>
      <c r="AB375" s="32">
        <f t="shared" si="377"/>
        <v>1388.5</v>
      </c>
      <c r="AC375" s="32">
        <f t="shared" si="378"/>
        <v>0</v>
      </c>
      <c r="AD375" s="32">
        <f t="shared" si="379"/>
        <v>0</v>
      </c>
      <c r="AE375" s="32">
        <f t="shared" si="411"/>
        <v>0</v>
      </c>
      <c r="AF375" s="33"/>
      <c r="AG375" s="34"/>
      <c r="AH375" s="1" t="str">
        <f t="shared" si="380"/>
        <v/>
      </c>
    </row>
    <row r="376" ht="47.25">
      <c r="A376" s="14" t="s">
        <v>285</v>
      </c>
      <c r="B376" s="15" t="s">
        <v>55</v>
      </c>
      <c r="C376" s="14"/>
      <c r="D376" s="14"/>
      <c r="E376" s="31" t="s">
        <v>56</v>
      </c>
      <c r="F376" s="32">
        <f t="shared" si="398"/>
        <v>2776.9000000000001</v>
      </c>
      <c r="G376" s="32">
        <f t="shared" si="399"/>
        <v>0</v>
      </c>
      <c r="H376" s="32">
        <f t="shared" si="400"/>
        <v>0</v>
      </c>
      <c r="I376" s="32">
        <f t="shared" si="401"/>
        <v>0</v>
      </c>
      <c r="J376" s="32">
        <f t="shared" si="402"/>
        <v>0</v>
      </c>
      <c r="K376" s="32">
        <f t="shared" si="403"/>
        <v>0</v>
      </c>
      <c r="L376" s="32">
        <f t="shared" si="381"/>
        <v>2776.9000000000001</v>
      </c>
      <c r="M376" s="32">
        <f t="shared" si="382"/>
        <v>0</v>
      </c>
      <c r="N376" s="32">
        <f t="shared" si="383"/>
        <v>0</v>
      </c>
      <c r="O376" s="32">
        <f t="shared" si="404"/>
        <v>0</v>
      </c>
      <c r="P376" s="32">
        <f t="shared" si="405"/>
        <v>0</v>
      </c>
      <c r="Q376" s="32">
        <f t="shared" si="406"/>
        <v>0</v>
      </c>
      <c r="R376" s="32">
        <f t="shared" si="371"/>
        <v>2776.9000000000001</v>
      </c>
      <c r="S376" s="32">
        <f t="shared" si="372"/>
        <v>0</v>
      </c>
      <c r="T376" s="32">
        <f t="shared" si="373"/>
        <v>0</v>
      </c>
      <c r="U376" s="32">
        <f t="shared" si="407"/>
        <v>0</v>
      </c>
      <c r="V376" s="32">
        <f t="shared" si="374"/>
        <v>2776.9000000000001</v>
      </c>
      <c r="W376" s="32">
        <f t="shared" si="375"/>
        <v>0</v>
      </c>
      <c r="X376" s="32">
        <f t="shared" si="376"/>
        <v>0</v>
      </c>
      <c r="Y376" s="32">
        <f t="shared" si="408"/>
        <v>-1388.4000000000001</v>
      </c>
      <c r="Z376" s="32">
        <f t="shared" si="409"/>
        <v>0</v>
      </c>
      <c r="AA376" s="32">
        <f t="shared" si="410"/>
        <v>0</v>
      </c>
      <c r="AB376" s="32">
        <f t="shared" si="377"/>
        <v>1388.5</v>
      </c>
      <c r="AC376" s="32">
        <f t="shared" si="378"/>
        <v>0</v>
      </c>
      <c r="AD376" s="32">
        <f t="shared" si="379"/>
        <v>0</v>
      </c>
      <c r="AE376" s="32">
        <f t="shared" si="411"/>
        <v>0</v>
      </c>
      <c r="AF376" s="33"/>
      <c r="AG376" s="34"/>
      <c r="AH376" s="1" t="str">
        <f t="shared" si="380"/>
        <v/>
      </c>
    </row>
    <row r="377">
      <c r="A377" s="14" t="s">
        <v>285</v>
      </c>
      <c r="B377" s="15">
        <v>600</v>
      </c>
      <c r="C377" s="14" t="s">
        <v>264</v>
      </c>
      <c r="D377" s="14" t="s">
        <v>31</v>
      </c>
      <c r="E377" s="31" t="s">
        <v>265</v>
      </c>
      <c r="F377" s="32">
        <f>3.5+2773.4</f>
        <v>2776.9000000000001</v>
      </c>
      <c r="G377" s="32"/>
      <c r="H377" s="32"/>
      <c r="I377" s="32"/>
      <c r="J377" s="32"/>
      <c r="K377" s="32"/>
      <c r="L377" s="32">
        <f t="shared" si="381"/>
        <v>2776.9000000000001</v>
      </c>
      <c r="M377" s="32">
        <f t="shared" si="382"/>
        <v>0</v>
      </c>
      <c r="N377" s="32">
        <f t="shared" si="383"/>
        <v>0</v>
      </c>
      <c r="O377" s="32"/>
      <c r="P377" s="32"/>
      <c r="Q377" s="32"/>
      <c r="R377" s="32">
        <f t="shared" si="371"/>
        <v>2776.9000000000001</v>
      </c>
      <c r="S377" s="32">
        <f t="shared" si="372"/>
        <v>0</v>
      </c>
      <c r="T377" s="32">
        <f t="shared" si="373"/>
        <v>0</v>
      </c>
      <c r="U377" s="32"/>
      <c r="V377" s="32">
        <f t="shared" si="374"/>
        <v>2776.9000000000001</v>
      </c>
      <c r="W377" s="32">
        <f t="shared" si="375"/>
        <v>0</v>
      </c>
      <c r="X377" s="32">
        <f t="shared" si="376"/>
        <v>0</v>
      </c>
      <c r="Y377" s="32">
        <v>-1388.4000000000001</v>
      </c>
      <c r="Z377" s="32"/>
      <c r="AA377" s="32"/>
      <c r="AB377" s="32">
        <f t="shared" si="377"/>
        <v>1388.5</v>
      </c>
      <c r="AC377" s="32">
        <f t="shared" si="378"/>
        <v>0</v>
      </c>
      <c r="AD377" s="32">
        <f t="shared" si="379"/>
        <v>0</v>
      </c>
      <c r="AE377" s="32"/>
      <c r="AF377" s="33"/>
      <c r="AG377" s="34"/>
      <c r="AH377" s="1" t="str">
        <f t="shared" si="380"/>
        <v>1101</v>
      </c>
    </row>
    <row r="378" ht="47.25">
      <c r="A378" s="14" t="s">
        <v>286</v>
      </c>
      <c r="B378" s="15"/>
      <c r="C378" s="14"/>
      <c r="D378" s="14"/>
      <c r="E378" s="31" t="s">
        <v>287</v>
      </c>
      <c r="F378" s="32">
        <f>F379+F384</f>
        <v>33044.400000000001</v>
      </c>
      <c r="G378" s="32">
        <f>G379+G384</f>
        <v>33044.400000000001</v>
      </c>
      <c r="H378" s="32">
        <f>H379+H384</f>
        <v>33044.400000000001</v>
      </c>
      <c r="I378" s="32">
        <f>I379+I384</f>
        <v>0</v>
      </c>
      <c r="J378" s="32">
        <f>J379+J384</f>
        <v>0</v>
      </c>
      <c r="K378" s="32">
        <f>K379+K384</f>
        <v>0</v>
      </c>
      <c r="L378" s="32">
        <f t="shared" si="381"/>
        <v>33044.400000000001</v>
      </c>
      <c r="M378" s="32">
        <f t="shared" si="382"/>
        <v>33044.400000000001</v>
      </c>
      <c r="N378" s="32">
        <f t="shared" si="383"/>
        <v>33044.400000000001</v>
      </c>
      <c r="O378" s="32">
        <f>O379+O384+O382</f>
        <v>827.58799999999997</v>
      </c>
      <c r="P378" s="32">
        <f>P379+P384+P382</f>
        <v>827.58799999999997</v>
      </c>
      <c r="Q378" s="32">
        <f>Q379+Q384+Q382</f>
        <v>827.58799999999997</v>
      </c>
      <c r="R378" s="32">
        <f t="shared" si="371"/>
        <v>33871.988000000005</v>
      </c>
      <c r="S378" s="32">
        <f t="shared" si="372"/>
        <v>33871.988000000005</v>
      </c>
      <c r="T378" s="32">
        <f t="shared" si="373"/>
        <v>33871.988000000005</v>
      </c>
      <c r="U378" s="32">
        <f>U379+U384+U382</f>
        <v>0</v>
      </c>
      <c r="V378" s="32">
        <f t="shared" si="374"/>
        <v>33871.988000000005</v>
      </c>
      <c r="W378" s="32">
        <f t="shared" si="375"/>
        <v>33871.988000000005</v>
      </c>
      <c r="X378" s="32">
        <f t="shared" si="376"/>
        <v>33871.988000000005</v>
      </c>
      <c r="Y378" s="32">
        <f>Y379+Y384+Y382</f>
        <v>392.19600000000014</v>
      </c>
      <c r="Z378" s="32">
        <f>Z379+Z384+Z382</f>
        <v>0</v>
      </c>
      <c r="AA378" s="32">
        <f>AA379+AA384+AA382</f>
        <v>0</v>
      </c>
      <c r="AB378" s="32">
        <f t="shared" si="377"/>
        <v>34264.184000000008</v>
      </c>
      <c r="AC378" s="32">
        <f t="shared" si="378"/>
        <v>33871.988000000005</v>
      </c>
      <c r="AD378" s="32">
        <f t="shared" si="379"/>
        <v>33871.988000000005</v>
      </c>
      <c r="AE378" s="32">
        <f>AE379+AE384+AE382</f>
        <v>0</v>
      </c>
      <c r="AF378" s="33"/>
      <c r="AG378" s="34"/>
      <c r="AH378" s="1" t="str">
        <f t="shared" si="380"/>
        <v/>
      </c>
    </row>
    <row r="379" ht="31.5">
      <c r="A379" s="14" t="s">
        <v>286</v>
      </c>
      <c r="B379" s="15" t="s">
        <v>48</v>
      </c>
      <c r="C379" s="14"/>
      <c r="D379" s="14"/>
      <c r="E379" s="31" t="s">
        <v>49</v>
      </c>
      <c r="F379" s="32">
        <f>F380+F381</f>
        <v>14585.199999999999</v>
      </c>
      <c r="G379" s="32">
        <f>G380+G381</f>
        <v>14585.199999999999</v>
      </c>
      <c r="H379" s="32">
        <f>H380+H381</f>
        <v>14585.199999999999</v>
      </c>
      <c r="I379" s="32">
        <f>I380+I381</f>
        <v>0</v>
      </c>
      <c r="J379" s="32">
        <f>J380+J381</f>
        <v>0</v>
      </c>
      <c r="K379" s="32">
        <f>K380+K381</f>
        <v>0</v>
      </c>
      <c r="L379" s="32">
        <f t="shared" si="381"/>
        <v>14585.199999999999</v>
      </c>
      <c r="M379" s="32">
        <f t="shared" si="382"/>
        <v>14585.199999999999</v>
      </c>
      <c r="N379" s="32">
        <f t="shared" si="383"/>
        <v>14585.199999999999</v>
      </c>
      <c r="O379" s="32">
        <f>O380+O381</f>
        <v>0</v>
      </c>
      <c r="P379" s="32">
        <f>P380+P381</f>
        <v>0</v>
      </c>
      <c r="Q379" s="32">
        <f>Q380+Q381</f>
        <v>0</v>
      </c>
      <c r="R379" s="32">
        <f t="shared" si="371"/>
        <v>14585.199999999999</v>
      </c>
      <c r="S379" s="32">
        <f t="shared" si="372"/>
        <v>14585.199999999999</v>
      </c>
      <c r="T379" s="32">
        <f t="shared" si="373"/>
        <v>14585.199999999999</v>
      </c>
      <c r="U379" s="32">
        <f>U380+U381</f>
        <v>0</v>
      </c>
      <c r="V379" s="32">
        <f t="shared" si="374"/>
        <v>14585.199999999999</v>
      </c>
      <c r="W379" s="32">
        <f t="shared" si="375"/>
        <v>14585.199999999999</v>
      </c>
      <c r="X379" s="32">
        <f t="shared" si="376"/>
        <v>14585.199999999999</v>
      </c>
      <c r="Y379" s="32">
        <f>Y380+Y381</f>
        <v>-327.54499999999996</v>
      </c>
      <c r="Z379" s="32">
        <f>Z380+Z381</f>
        <v>0</v>
      </c>
      <c r="AA379" s="32">
        <f>AA380+AA381</f>
        <v>0</v>
      </c>
      <c r="AB379" s="32">
        <f t="shared" si="377"/>
        <v>14257.654999999999</v>
      </c>
      <c r="AC379" s="32">
        <f t="shared" si="378"/>
        <v>14585.199999999999</v>
      </c>
      <c r="AD379" s="32">
        <f t="shared" si="379"/>
        <v>14585.199999999999</v>
      </c>
      <c r="AE379" s="32">
        <f>AE380+AE381</f>
        <v>0</v>
      </c>
      <c r="AF379" s="33"/>
      <c r="AG379" s="34"/>
      <c r="AH379" s="1" t="str">
        <f t="shared" si="380"/>
        <v/>
      </c>
    </row>
    <row r="380">
      <c r="A380" s="14" t="s">
        <v>286</v>
      </c>
      <c r="B380" s="15">
        <v>200</v>
      </c>
      <c r="C380" s="14" t="s">
        <v>264</v>
      </c>
      <c r="D380" s="14" t="s">
        <v>31</v>
      </c>
      <c r="E380" s="31" t="s">
        <v>265</v>
      </c>
      <c r="F380" s="32">
        <v>13314.099999999999</v>
      </c>
      <c r="G380" s="32">
        <v>13314.099999999999</v>
      </c>
      <c r="H380" s="32">
        <v>13314.099999999999</v>
      </c>
      <c r="I380" s="32"/>
      <c r="J380" s="32"/>
      <c r="K380" s="32"/>
      <c r="L380" s="32">
        <f t="shared" si="381"/>
        <v>13314.099999999999</v>
      </c>
      <c r="M380" s="32">
        <f t="shared" si="382"/>
        <v>13314.099999999999</v>
      </c>
      <c r="N380" s="32">
        <f t="shared" si="383"/>
        <v>13314.099999999999</v>
      </c>
      <c r="O380" s="32"/>
      <c r="P380" s="32"/>
      <c r="Q380" s="32"/>
      <c r="R380" s="32">
        <f t="shared" si="371"/>
        <v>13314.099999999999</v>
      </c>
      <c r="S380" s="32">
        <f t="shared" si="372"/>
        <v>13314.099999999999</v>
      </c>
      <c r="T380" s="32">
        <f t="shared" si="373"/>
        <v>13314.099999999999</v>
      </c>
      <c r="U380" s="32"/>
      <c r="V380" s="32">
        <f t="shared" si="374"/>
        <v>13314.099999999999</v>
      </c>
      <c r="W380" s="32">
        <f t="shared" si="375"/>
        <v>13314.099999999999</v>
      </c>
      <c r="X380" s="32">
        <f t="shared" si="376"/>
        <v>13314.099999999999</v>
      </c>
      <c r="Y380" s="32">
        <f>-17.903-167.757-141.885</f>
        <v>-327.54499999999996</v>
      </c>
      <c r="Z380" s="32"/>
      <c r="AA380" s="32"/>
      <c r="AB380" s="32">
        <f t="shared" si="377"/>
        <v>12986.554999999998</v>
      </c>
      <c r="AC380" s="32">
        <f t="shared" si="378"/>
        <v>13314.099999999999</v>
      </c>
      <c r="AD380" s="32">
        <f t="shared" si="379"/>
        <v>13314.099999999999</v>
      </c>
      <c r="AE380" s="32"/>
      <c r="AF380" s="33"/>
      <c r="AG380" s="34"/>
      <c r="AH380" s="1" t="str">
        <f t="shared" si="380"/>
        <v>1101</v>
      </c>
    </row>
    <row r="381">
      <c r="A381" s="14" t="s">
        <v>286</v>
      </c>
      <c r="B381" s="15">
        <v>200</v>
      </c>
      <c r="C381" s="14" t="s">
        <v>264</v>
      </c>
      <c r="D381" s="14" t="s">
        <v>288</v>
      </c>
      <c r="E381" s="31" t="s">
        <v>289</v>
      </c>
      <c r="F381" s="32">
        <v>1271.0999999999999</v>
      </c>
      <c r="G381" s="32">
        <f>26.9+1244.2</f>
        <v>1271.1000000000001</v>
      </c>
      <c r="H381" s="32">
        <f>26.9+1244.2</f>
        <v>1271.1000000000001</v>
      </c>
      <c r="I381" s="32"/>
      <c r="J381" s="32"/>
      <c r="K381" s="32"/>
      <c r="L381" s="32">
        <f t="shared" si="381"/>
        <v>1271.0999999999999</v>
      </c>
      <c r="M381" s="32">
        <f t="shared" si="382"/>
        <v>1271.1000000000001</v>
      </c>
      <c r="N381" s="32">
        <f t="shared" si="383"/>
        <v>1271.1000000000001</v>
      </c>
      <c r="O381" s="32"/>
      <c r="P381" s="32"/>
      <c r="Q381" s="32"/>
      <c r="R381" s="32">
        <f t="shared" si="371"/>
        <v>1271.0999999999999</v>
      </c>
      <c r="S381" s="32">
        <f t="shared" si="372"/>
        <v>1271.1000000000001</v>
      </c>
      <c r="T381" s="32">
        <f t="shared" si="373"/>
        <v>1271.1000000000001</v>
      </c>
      <c r="U381" s="32"/>
      <c r="V381" s="32">
        <f t="shared" si="374"/>
        <v>1271.0999999999999</v>
      </c>
      <c r="W381" s="32">
        <f t="shared" si="375"/>
        <v>1271.1000000000001</v>
      </c>
      <c r="X381" s="32">
        <f t="shared" si="376"/>
        <v>1271.1000000000001</v>
      </c>
      <c r="Y381" s="32"/>
      <c r="Z381" s="32"/>
      <c r="AA381" s="32"/>
      <c r="AB381" s="32">
        <f t="shared" si="377"/>
        <v>1271.0999999999999</v>
      </c>
      <c r="AC381" s="32">
        <f t="shared" si="378"/>
        <v>1271.1000000000001</v>
      </c>
      <c r="AD381" s="32">
        <f t="shared" si="379"/>
        <v>1271.1000000000001</v>
      </c>
      <c r="AE381" s="32"/>
      <c r="AF381" s="33"/>
      <c r="AG381" s="34"/>
      <c r="AH381" s="1" t="str">
        <f t="shared" si="380"/>
        <v>1102</v>
      </c>
    </row>
    <row r="382">
      <c r="A382" s="14" t="s">
        <v>286</v>
      </c>
      <c r="B382" s="15">
        <v>300</v>
      </c>
      <c r="C382" s="14"/>
      <c r="D382" s="14"/>
      <c r="E382" s="35" t="s">
        <v>189</v>
      </c>
      <c r="F382" s="32"/>
      <c r="G382" s="32"/>
      <c r="H382" s="32"/>
      <c r="I382" s="32"/>
      <c r="J382" s="32"/>
      <c r="K382" s="32"/>
      <c r="L382" s="32"/>
      <c r="M382" s="32"/>
      <c r="N382" s="32"/>
      <c r="O382" s="32">
        <f>O383</f>
        <v>827.58799999999997</v>
      </c>
      <c r="P382" s="32">
        <f>P383</f>
        <v>827.58799999999997</v>
      </c>
      <c r="Q382" s="32">
        <f>Q383</f>
        <v>827.58799999999997</v>
      </c>
      <c r="R382" s="32">
        <f t="shared" si="371"/>
        <v>827.58799999999997</v>
      </c>
      <c r="S382" s="32">
        <f t="shared" si="372"/>
        <v>827.58799999999997</v>
      </c>
      <c r="T382" s="32">
        <f t="shared" si="373"/>
        <v>827.58799999999997</v>
      </c>
      <c r="U382" s="32">
        <f>U383</f>
        <v>0</v>
      </c>
      <c r="V382" s="32">
        <f t="shared" si="374"/>
        <v>827.58799999999997</v>
      </c>
      <c r="W382" s="32">
        <f t="shared" si="375"/>
        <v>827.58799999999997</v>
      </c>
      <c r="X382" s="32">
        <f t="shared" si="376"/>
        <v>827.58799999999997</v>
      </c>
      <c r="Y382" s="32">
        <f>Y383</f>
        <v>0</v>
      </c>
      <c r="Z382" s="32">
        <f>Z383</f>
        <v>0</v>
      </c>
      <c r="AA382" s="32">
        <f>AA383</f>
        <v>0</v>
      </c>
      <c r="AB382" s="32">
        <f t="shared" si="377"/>
        <v>827.58799999999997</v>
      </c>
      <c r="AC382" s="32">
        <f t="shared" si="378"/>
        <v>827.58799999999997</v>
      </c>
      <c r="AD382" s="32">
        <f t="shared" si="379"/>
        <v>827.58799999999997</v>
      </c>
      <c r="AE382" s="32">
        <f>AE383</f>
        <v>0</v>
      </c>
      <c r="AF382" s="33"/>
      <c r="AG382" s="34"/>
      <c r="AH382" s="1" t="str">
        <f t="shared" si="380"/>
        <v/>
      </c>
    </row>
    <row r="383">
      <c r="A383" s="14" t="s">
        <v>286</v>
      </c>
      <c r="B383" s="15">
        <v>300</v>
      </c>
      <c r="C383" s="14" t="s">
        <v>264</v>
      </c>
      <c r="D383" s="14" t="s">
        <v>288</v>
      </c>
      <c r="E383" s="31" t="s">
        <v>289</v>
      </c>
      <c r="F383" s="32"/>
      <c r="G383" s="32"/>
      <c r="H383" s="32"/>
      <c r="I383" s="32"/>
      <c r="J383" s="32"/>
      <c r="K383" s="32"/>
      <c r="L383" s="32"/>
      <c r="M383" s="32"/>
      <c r="N383" s="32"/>
      <c r="O383" s="32">
        <v>827.58799999999997</v>
      </c>
      <c r="P383" s="32">
        <v>827.58799999999997</v>
      </c>
      <c r="Q383" s="32">
        <v>827.58799999999997</v>
      </c>
      <c r="R383" s="32">
        <f t="shared" si="371"/>
        <v>827.58799999999997</v>
      </c>
      <c r="S383" s="32">
        <f t="shared" si="372"/>
        <v>827.58799999999997</v>
      </c>
      <c r="T383" s="32">
        <f t="shared" si="373"/>
        <v>827.58799999999997</v>
      </c>
      <c r="U383" s="32"/>
      <c r="V383" s="32">
        <f t="shared" si="374"/>
        <v>827.58799999999997</v>
      </c>
      <c r="W383" s="32">
        <f t="shared" si="375"/>
        <v>827.58799999999997</v>
      </c>
      <c r="X383" s="32">
        <f t="shared" si="376"/>
        <v>827.58799999999997</v>
      </c>
      <c r="Y383" s="32"/>
      <c r="Z383" s="32"/>
      <c r="AA383" s="32"/>
      <c r="AB383" s="32">
        <f t="shared" si="377"/>
        <v>827.58799999999997</v>
      </c>
      <c r="AC383" s="32">
        <f t="shared" si="378"/>
        <v>827.58799999999997</v>
      </c>
      <c r="AD383" s="32">
        <f t="shared" si="379"/>
        <v>827.58799999999997</v>
      </c>
      <c r="AE383" s="32"/>
      <c r="AF383" s="33"/>
      <c r="AG383" s="34"/>
      <c r="AH383" s="1" t="str">
        <f t="shared" si="380"/>
        <v>1102</v>
      </c>
    </row>
    <row r="384" ht="47.25">
      <c r="A384" s="14" t="s">
        <v>286</v>
      </c>
      <c r="B384" s="15" t="s">
        <v>55</v>
      </c>
      <c r="C384" s="14"/>
      <c r="D384" s="14"/>
      <c r="E384" s="31" t="s">
        <v>56</v>
      </c>
      <c r="F384" s="32">
        <f>F386+F385</f>
        <v>18459.200000000001</v>
      </c>
      <c r="G384" s="32">
        <f>G386+G385</f>
        <v>18459.200000000001</v>
      </c>
      <c r="H384" s="32">
        <f>H386+H385</f>
        <v>18459.200000000001</v>
      </c>
      <c r="I384" s="32">
        <f>I386+I385</f>
        <v>0</v>
      </c>
      <c r="J384" s="32">
        <f>J386+J385</f>
        <v>0</v>
      </c>
      <c r="K384" s="32">
        <f>K386+K385</f>
        <v>0</v>
      </c>
      <c r="L384" s="32">
        <f t="shared" si="381"/>
        <v>18459.200000000001</v>
      </c>
      <c r="M384" s="32">
        <f t="shared" si="382"/>
        <v>18459.200000000001</v>
      </c>
      <c r="N384" s="32">
        <f t="shared" si="383"/>
        <v>18459.200000000001</v>
      </c>
      <c r="O384" s="32">
        <f>O386+O385</f>
        <v>0</v>
      </c>
      <c r="P384" s="32">
        <f>P386+P385</f>
        <v>0</v>
      </c>
      <c r="Q384" s="32">
        <f>Q386+Q385</f>
        <v>0</v>
      </c>
      <c r="R384" s="32">
        <f t="shared" si="371"/>
        <v>18459.200000000001</v>
      </c>
      <c r="S384" s="32">
        <f t="shared" si="372"/>
        <v>18459.200000000001</v>
      </c>
      <c r="T384" s="32">
        <f t="shared" si="373"/>
        <v>18459.200000000001</v>
      </c>
      <c r="U384" s="32">
        <f>U386+U385</f>
        <v>0</v>
      </c>
      <c r="V384" s="32">
        <f t="shared" si="374"/>
        <v>18459.200000000001</v>
      </c>
      <c r="W384" s="32">
        <f t="shared" si="375"/>
        <v>18459.200000000001</v>
      </c>
      <c r="X384" s="32">
        <f t="shared" si="376"/>
        <v>18459.200000000001</v>
      </c>
      <c r="Y384" s="32">
        <f>Y386+Y385</f>
        <v>719.7410000000001</v>
      </c>
      <c r="Z384" s="32">
        <f>Z386+Z385</f>
        <v>0</v>
      </c>
      <c r="AA384" s="32">
        <f>AA386+AA385</f>
        <v>0</v>
      </c>
      <c r="AB384" s="32">
        <f t="shared" si="377"/>
        <v>19178.941000000003</v>
      </c>
      <c r="AC384" s="32">
        <f t="shared" si="378"/>
        <v>18459.200000000001</v>
      </c>
      <c r="AD384" s="32">
        <f t="shared" si="379"/>
        <v>18459.200000000001</v>
      </c>
      <c r="AE384" s="32">
        <f>AE386+AE385</f>
        <v>0</v>
      </c>
      <c r="AF384" s="33"/>
      <c r="AG384" s="34"/>
      <c r="AH384" s="1" t="str">
        <f t="shared" si="380"/>
        <v/>
      </c>
    </row>
    <row r="385">
      <c r="A385" s="14" t="s">
        <v>286</v>
      </c>
      <c r="B385" s="15">
        <v>600</v>
      </c>
      <c r="C385" s="14" t="s">
        <v>264</v>
      </c>
      <c r="D385" s="14" t="s">
        <v>31</v>
      </c>
      <c r="E385" s="31" t="s">
        <v>265</v>
      </c>
      <c r="F385" s="32">
        <v>5000</v>
      </c>
      <c r="G385" s="32">
        <v>5000</v>
      </c>
      <c r="H385" s="32">
        <v>5000</v>
      </c>
      <c r="I385" s="32"/>
      <c r="J385" s="32"/>
      <c r="K385" s="32"/>
      <c r="L385" s="32">
        <f t="shared" si="381"/>
        <v>5000</v>
      </c>
      <c r="M385" s="32">
        <f t="shared" si="382"/>
        <v>5000</v>
      </c>
      <c r="N385" s="32">
        <f t="shared" si="383"/>
        <v>5000</v>
      </c>
      <c r="O385" s="32"/>
      <c r="P385" s="32"/>
      <c r="Q385" s="32"/>
      <c r="R385" s="32">
        <f t="shared" si="371"/>
        <v>5000</v>
      </c>
      <c r="S385" s="32">
        <f t="shared" si="372"/>
        <v>5000</v>
      </c>
      <c r="T385" s="32">
        <f t="shared" si="373"/>
        <v>5000</v>
      </c>
      <c r="U385" s="32"/>
      <c r="V385" s="32">
        <f t="shared" si="374"/>
        <v>5000</v>
      </c>
      <c r="W385" s="32">
        <f t="shared" si="375"/>
        <v>5000</v>
      </c>
      <c r="X385" s="32">
        <f t="shared" si="376"/>
        <v>5000</v>
      </c>
      <c r="Y385" s="32">
        <v>-624.48500000000001</v>
      </c>
      <c r="Z385" s="32"/>
      <c r="AA385" s="32"/>
      <c r="AB385" s="32">
        <f t="shared" si="377"/>
        <v>4375.5150000000003</v>
      </c>
      <c r="AC385" s="32">
        <f t="shared" si="378"/>
        <v>5000</v>
      </c>
      <c r="AD385" s="32">
        <f t="shared" si="379"/>
        <v>5000</v>
      </c>
      <c r="AE385" s="32"/>
      <c r="AF385" s="33"/>
      <c r="AG385" s="34"/>
      <c r="AH385" s="1" t="str">
        <f t="shared" si="380"/>
        <v>1101</v>
      </c>
    </row>
    <row r="386">
      <c r="A386" s="14" t="s">
        <v>286</v>
      </c>
      <c r="B386" s="15">
        <v>600</v>
      </c>
      <c r="C386" s="14" t="s">
        <v>264</v>
      </c>
      <c r="D386" s="14" t="s">
        <v>288</v>
      </c>
      <c r="E386" s="31" t="s">
        <v>289</v>
      </c>
      <c r="F386" s="32">
        <v>13459.200000000001</v>
      </c>
      <c r="G386" s="32">
        <f>13486.1-26.9</f>
        <v>13459.200000000001</v>
      </c>
      <c r="H386" s="32">
        <f>13486.1-26.9</f>
        <v>13459.200000000001</v>
      </c>
      <c r="I386" s="32"/>
      <c r="J386" s="32"/>
      <c r="K386" s="32"/>
      <c r="L386" s="32">
        <f t="shared" si="381"/>
        <v>13459.200000000001</v>
      </c>
      <c r="M386" s="32">
        <f t="shared" si="382"/>
        <v>13459.200000000001</v>
      </c>
      <c r="N386" s="32">
        <f t="shared" si="383"/>
        <v>13459.200000000001</v>
      </c>
      <c r="O386" s="32"/>
      <c r="P386" s="32"/>
      <c r="Q386" s="32"/>
      <c r="R386" s="32">
        <f t="shared" si="371"/>
        <v>13459.200000000001</v>
      </c>
      <c r="S386" s="32">
        <f t="shared" si="372"/>
        <v>13459.200000000001</v>
      </c>
      <c r="T386" s="32">
        <f t="shared" si="373"/>
        <v>13459.200000000001</v>
      </c>
      <c r="U386" s="32"/>
      <c r="V386" s="32">
        <f t="shared" si="374"/>
        <v>13459.200000000001</v>
      </c>
      <c r="W386" s="32">
        <f t="shared" si="375"/>
        <v>13459.200000000001</v>
      </c>
      <c r="X386" s="32">
        <f t="shared" si="376"/>
        <v>13459.200000000001</v>
      </c>
      <c r="Y386" s="32">
        <v>1344.2260000000001</v>
      </c>
      <c r="Z386" s="32"/>
      <c r="AA386" s="32"/>
      <c r="AB386" s="32">
        <f t="shared" si="377"/>
        <v>14803.426000000001</v>
      </c>
      <c r="AC386" s="32">
        <f t="shared" si="378"/>
        <v>13459.200000000001</v>
      </c>
      <c r="AD386" s="32">
        <f t="shared" si="379"/>
        <v>13459.200000000001</v>
      </c>
      <c r="AE386" s="32"/>
      <c r="AF386" s="33"/>
      <c r="AG386" s="34"/>
      <c r="AH386" s="1" t="str">
        <f t="shared" si="380"/>
        <v>1102</v>
      </c>
    </row>
    <row r="387" ht="94.5">
      <c r="A387" s="14" t="s">
        <v>290</v>
      </c>
      <c r="B387" s="15"/>
      <c r="C387" s="14"/>
      <c r="D387" s="14"/>
      <c r="E387" s="31" t="s">
        <v>291</v>
      </c>
      <c r="F387" s="32">
        <f t="shared" ref="F387:F397" si="412">F388</f>
        <v>25773.299999999999</v>
      </c>
      <c r="G387" s="32">
        <f t="shared" ref="G387:G397" si="413">G388</f>
        <v>25773.299999999999</v>
      </c>
      <c r="H387" s="32">
        <f t="shared" ref="H387:H397" si="414">H388</f>
        <v>25773.299999999999</v>
      </c>
      <c r="I387" s="32">
        <f t="shared" ref="I387:I400" si="415">I388</f>
        <v>0</v>
      </c>
      <c r="J387" s="32">
        <f t="shared" ref="J387:J400" si="416">J388</f>
        <v>0</v>
      </c>
      <c r="K387" s="32">
        <f t="shared" ref="K387:K400" si="417">K388</f>
        <v>0</v>
      </c>
      <c r="L387" s="32">
        <f t="shared" si="381"/>
        <v>25773.299999999999</v>
      </c>
      <c r="M387" s="32">
        <f t="shared" si="382"/>
        <v>25773.299999999999</v>
      </c>
      <c r="N387" s="32">
        <f t="shared" si="383"/>
        <v>25773.299999999999</v>
      </c>
      <c r="O387" s="32">
        <f t="shared" ref="O387:O400" si="418">O388</f>
        <v>0</v>
      </c>
      <c r="P387" s="32">
        <f t="shared" ref="P387:P400" si="419">P388</f>
        <v>0</v>
      </c>
      <c r="Q387" s="32">
        <f t="shared" ref="Q387:Q400" si="420">Q388</f>
        <v>0</v>
      </c>
      <c r="R387" s="32">
        <f t="shared" si="371"/>
        <v>25773.299999999999</v>
      </c>
      <c r="S387" s="32">
        <f t="shared" si="372"/>
        <v>25773.299999999999</v>
      </c>
      <c r="T387" s="32">
        <f t="shared" si="373"/>
        <v>25773.299999999999</v>
      </c>
      <c r="U387" s="32">
        <f t="shared" ref="U387:U400" si="421">U388</f>
        <v>0</v>
      </c>
      <c r="V387" s="32">
        <f t="shared" si="374"/>
        <v>25773.299999999999</v>
      </c>
      <c r="W387" s="32">
        <f t="shared" si="375"/>
        <v>25773.299999999999</v>
      </c>
      <c r="X387" s="32">
        <f t="shared" si="376"/>
        <v>25773.299999999999</v>
      </c>
      <c r="Y387" s="32">
        <f t="shared" ref="Y387:Y400" si="422">Y388</f>
        <v>0</v>
      </c>
      <c r="Z387" s="32">
        <f t="shared" ref="Z387:Z400" si="423">Z388</f>
        <v>0</v>
      </c>
      <c r="AA387" s="32">
        <f t="shared" ref="AA387:AA400" si="424">AA388</f>
        <v>0</v>
      </c>
      <c r="AB387" s="32">
        <f t="shared" si="377"/>
        <v>25773.299999999999</v>
      </c>
      <c r="AC387" s="32">
        <f t="shared" si="378"/>
        <v>25773.299999999999</v>
      </c>
      <c r="AD387" s="32">
        <f t="shared" si="379"/>
        <v>25773.299999999999</v>
      </c>
      <c r="AE387" s="32">
        <f t="shared" ref="AE387:AE400" si="425">AE388</f>
        <v>0</v>
      </c>
      <c r="AF387" s="33"/>
      <c r="AG387" s="34"/>
      <c r="AH387" s="1" t="str">
        <f t="shared" si="380"/>
        <v/>
      </c>
    </row>
    <row r="388" ht="47.25">
      <c r="A388" s="14" t="s">
        <v>290</v>
      </c>
      <c r="B388" s="15" t="s">
        <v>55</v>
      </c>
      <c r="C388" s="14"/>
      <c r="D388" s="14"/>
      <c r="E388" s="31" t="s">
        <v>56</v>
      </c>
      <c r="F388" s="32">
        <f t="shared" si="412"/>
        <v>25773.299999999999</v>
      </c>
      <c r="G388" s="32">
        <f t="shared" si="413"/>
        <v>25773.299999999999</v>
      </c>
      <c r="H388" s="32">
        <f t="shared" si="414"/>
        <v>25773.299999999999</v>
      </c>
      <c r="I388" s="32">
        <f t="shared" si="415"/>
        <v>0</v>
      </c>
      <c r="J388" s="32">
        <f t="shared" si="416"/>
        <v>0</v>
      </c>
      <c r="K388" s="32">
        <f t="shared" si="417"/>
        <v>0</v>
      </c>
      <c r="L388" s="32">
        <f t="shared" si="381"/>
        <v>25773.299999999999</v>
      </c>
      <c r="M388" s="32">
        <f t="shared" si="382"/>
        <v>25773.299999999999</v>
      </c>
      <c r="N388" s="32">
        <f t="shared" si="383"/>
        <v>25773.299999999999</v>
      </c>
      <c r="O388" s="32">
        <f t="shared" si="418"/>
        <v>0</v>
      </c>
      <c r="P388" s="32">
        <f t="shared" si="419"/>
        <v>0</v>
      </c>
      <c r="Q388" s="32">
        <f t="shared" si="420"/>
        <v>0</v>
      </c>
      <c r="R388" s="32">
        <f t="shared" si="371"/>
        <v>25773.299999999999</v>
      </c>
      <c r="S388" s="32">
        <f t="shared" si="372"/>
        <v>25773.299999999999</v>
      </c>
      <c r="T388" s="32">
        <f t="shared" si="373"/>
        <v>25773.299999999999</v>
      </c>
      <c r="U388" s="32">
        <f t="shared" si="421"/>
        <v>0</v>
      </c>
      <c r="V388" s="32">
        <f t="shared" si="374"/>
        <v>25773.299999999999</v>
      </c>
      <c r="W388" s="32">
        <f t="shared" si="375"/>
        <v>25773.299999999999</v>
      </c>
      <c r="X388" s="32">
        <f t="shared" si="376"/>
        <v>25773.299999999999</v>
      </c>
      <c r="Y388" s="32">
        <f t="shared" si="422"/>
        <v>0</v>
      </c>
      <c r="Z388" s="32">
        <f t="shared" si="423"/>
        <v>0</v>
      </c>
      <c r="AA388" s="32">
        <f t="shared" si="424"/>
        <v>0</v>
      </c>
      <c r="AB388" s="32">
        <f t="shared" si="377"/>
        <v>25773.299999999999</v>
      </c>
      <c r="AC388" s="32">
        <f t="shared" si="378"/>
        <v>25773.299999999999</v>
      </c>
      <c r="AD388" s="32">
        <f t="shared" si="379"/>
        <v>25773.299999999999</v>
      </c>
      <c r="AE388" s="32">
        <f t="shared" si="425"/>
        <v>0</v>
      </c>
      <c r="AF388" s="33"/>
      <c r="AG388" s="34"/>
      <c r="AH388" s="1" t="str">
        <f t="shared" si="380"/>
        <v/>
      </c>
    </row>
    <row r="389">
      <c r="A389" s="14" t="s">
        <v>290</v>
      </c>
      <c r="B389" s="15">
        <v>600</v>
      </c>
      <c r="C389" s="14" t="s">
        <v>264</v>
      </c>
      <c r="D389" s="14" t="s">
        <v>288</v>
      </c>
      <c r="E389" s="31" t="s">
        <v>289</v>
      </c>
      <c r="F389" s="32">
        <v>25773.299999999999</v>
      </c>
      <c r="G389" s="32">
        <v>25773.299999999999</v>
      </c>
      <c r="H389" s="32">
        <v>25773.299999999999</v>
      </c>
      <c r="I389" s="32"/>
      <c r="J389" s="32"/>
      <c r="K389" s="32"/>
      <c r="L389" s="32">
        <f t="shared" si="381"/>
        <v>25773.299999999999</v>
      </c>
      <c r="M389" s="32">
        <f t="shared" si="382"/>
        <v>25773.299999999999</v>
      </c>
      <c r="N389" s="32">
        <f t="shared" si="383"/>
        <v>25773.299999999999</v>
      </c>
      <c r="O389" s="32"/>
      <c r="P389" s="32"/>
      <c r="Q389" s="32"/>
      <c r="R389" s="32">
        <f t="shared" si="371"/>
        <v>25773.299999999999</v>
      </c>
      <c r="S389" s="32">
        <f t="shared" si="372"/>
        <v>25773.299999999999</v>
      </c>
      <c r="T389" s="32">
        <f t="shared" si="373"/>
        <v>25773.299999999999</v>
      </c>
      <c r="U389" s="32"/>
      <c r="V389" s="32">
        <f t="shared" si="374"/>
        <v>25773.299999999999</v>
      </c>
      <c r="W389" s="32">
        <f t="shared" si="375"/>
        <v>25773.299999999999</v>
      </c>
      <c r="X389" s="32">
        <f t="shared" si="376"/>
        <v>25773.299999999999</v>
      </c>
      <c r="Y389" s="32"/>
      <c r="Z389" s="32"/>
      <c r="AA389" s="32"/>
      <c r="AB389" s="32">
        <f t="shared" si="377"/>
        <v>25773.299999999999</v>
      </c>
      <c r="AC389" s="32">
        <f t="shared" si="378"/>
        <v>25773.299999999999</v>
      </c>
      <c r="AD389" s="32">
        <f t="shared" si="379"/>
        <v>25773.299999999999</v>
      </c>
      <c r="AE389" s="32"/>
      <c r="AF389" s="33"/>
      <c r="AG389" s="34"/>
      <c r="AH389" s="1" t="str">
        <f t="shared" si="380"/>
        <v>1102</v>
      </c>
    </row>
    <row r="390" ht="110.25">
      <c r="A390" s="14" t="s">
        <v>292</v>
      </c>
      <c r="B390" s="15"/>
      <c r="C390" s="14"/>
      <c r="D390" s="14"/>
      <c r="E390" s="31" t="s">
        <v>293</v>
      </c>
      <c r="F390" s="32">
        <f t="shared" si="412"/>
        <v>806.60000000000002</v>
      </c>
      <c r="G390" s="32">
        <f t="shared" si="413"/>
        <v>806.60000000000002</v>
      </c>
      <c r="H390" s="32">
        <f t="shared" si="414"/>
        <v>806.60000000000002</v>
      </c>
      <c r="I390" s="32">
        <f t="shared" si="415"/>
        <v>0</v>
      </c>
      <c r="J390" s="32">
        <f t="shared" si="416"/>
        <v>0</v>
      </c>
      <c r="K390" s="32">
        <f t="shared" si="417"/>
        <v>0</v>
      </c>
      <c r="L390" s="32">
        <f t="shared" si="381"/>
        <v>806.60000000000002</v>
      </c>
      <c r="M390" s="32">
        <f t="shared" si="382"/>
        <v>806.60000000000002</v>
      </c>
      <c r="N390" s="32">
        <f t="shared" si="383"/>
        <v>806.60000000000002</v>
      </c>
      <c r="O390" s="32">
        <f t="shared" si="418"/>
        <v>0</v>
      </c>
      <c r="P390" s="32">
        <f t="shared" si="419"/>
        <v>0</v>
      </c>
      <c r="Q390" s="32">
        <f t="shared" si="420"/>
        <v>0</v>
      </c>
      <c r="R390" s="32">
        <f t="shared" si="371"/>
        <v>806.60000000000002</v>
      </c>
      <c r="S390" s="32">
        <f t="shared" si="372"/>
        <v>806.60000000000002</v>
      </c>
      <c r="T390" s="32">
        <f t="shared" si="373"/>
        <v>806.60000000000002</v>
      </c>
      <c r="U390" s="32">
        <f t="shared" si="421"/>
        <v>0</v>
      </c>
      <c r="V390" s="32">
        <f t="shared" si="374"/>
        <v>806.60000000000002</v>
      </c>
      <c r="W390" s="32">
        <f t="shared" si="375"/>
        <v>806.60000000000002</v>
      </c>
      <c r="X390" s="32">
        <f t="shared" si="376"/>
        <v>806.60000000000002</v>
      </c>
      <c r="Y390" s="32">
        <f t="shared" si="422"/>
        <v>0</v>
      </c>
      <c r="Z390" s="32">
        <f t="shared" si="423"/>
        <v>0</v>
      </c>
      <c r="AA390" s="32">
        <f t="shared" si="424"/>
        <v>0</v>
      </c>
      <c r="AB390" s="32">
        <f t="shared" si="377"/>
        <v>806.60000000000002</v>
      </c>
      <c r="AC390" s="32">
        <f t="shared" si="378"/>
        <v>806.60000000000002</v>
      </c>
      <c r="AD390" s="32">
        <f t="shared" si="379"/>
        <v>806.60000000000002</v>
      </c>
      <c r="AE390" s="32">
        <f t="shared" si="425"/>
        <v>0</v>
      </c>
      <c r="AF390" s="33"/>
      <c r="AG390" s="34"/>
      <c r="AH390" s="1" t="str">
        <f t="shared" si="380"/>
        <v/>
      </c>
    </row>
    <row r="391" ht="47.25">
      <c r="A391" s="14" t="s">
        <v>292</v>
      </c>
      <c r="B391" s="15" t="s">
        <v>55</v>
      </c>
      <c r="C391" s="14"/>
      <c r="D391" s="14"/>
      <c r="E391" s="31" t="s">
        <v>56</v>
      </c>
      <c r="F391" s="32">
        <f t="shared" si="412"/>
        <v>806.60000000000002</v>
      </c>
      <c r="G391" s="32">
        <f t="shared" si="413"/>
        <v>806.60000000000002</v>
      </c>
      <c r="H391" s="32">
        <f t="shared" si="414"/>
        <v>806.60000000000002</v>
      </c>
      <c r="I391" s="32">
        <f t="shared" si="415"/>
        <v>0</v>
      </c>
      <c r="J391" s="32">
        <f t="shared" si="416"/>
        <v>0</v>
      </c>
      <c r="K391" s="32">
        <f t="shared" si="417"/>
        <v>0</v>
      </c>
      <c r="L391" s="32">
        <f t="shared" si="381"/>
        <v>806.60000000000002</v>
      </c>
      <c r="M391" s="32">
        <f t="shared" si="382"/>
        <v>806.60000000000002</v>
      </c>
      <c r="N391" s="32">
        <f t="shared" si="383"/>
        <v>806.60000000000002</v>
      </c>
      <c r="O391" s="32">
        <f t="shared" si="418"/>
        <v>0</v>
      </c>
      <c r="P391" s="32">
        <f t="shared" si="419"/>
        <v>0</v>
      </c>
      <c r="Q391" s="32">
        <f t="shared" si="420"/>
        <v>0</v>
      </c>
      <c r="R391" s="32">
        <f t="shared" si="371"/>
        <v>806.60000000000002</v>
      </c>
      <c r="S391" s="32">
        <f t="shared" si="372"/>
        <v>806.60000000000002</v>
      </c>
      <c r="T391" s="32">
        <f t="shared" si="373"/>
        <v>806.60000000000002</v>
      </c>
      <c r="U391" s="32">
        <f t="shared" si="421"/>
        <v>0</v>
      </c>
      <c r="V391" s="32">
        <f t="shared" si="374"/>
        <v>806.60000000000002</v>
      </c>
      <c r="W391" s="32">
        <f t="shared" si="375"/>
        <v>806.60000000000002</v>
      </c>
      <c r="X391" s="32">
        <f t="shared" si="376"/>
        <v>806.60000000000002</v>
      </c>
      <c r="Y391" s="32">
        <f t="shared" si="422"/>
        <v>0</v>
      </c>
      <c r="Z391" s="32">
        <f t="shared" si="423"/>
        <v>0</v>
      </c>
      <c r="AA391" s="32">
        <f t="shared" si="424"/>
        <v>0</v>
      </c>
      <c r="AB391" s="32">
        <f t="shared" si="377"/>
        <v>806.60000000000002</v>
      </c>
      <c r="AC391" s="32">
        <f t="shared" si="378"/>
        <v>806.60000000000002</v>
      </c>
      <c r="AD391" s="32">
        <f t="shared" si="379"/>
        <v>806.60000000000002</v>
      </c>
      <c r="AE391" s="32">
        <f t="shared" si="425"/>
        <v>0</v>
      </c>
      <c r="AF391" s="33"/>
      <c r="AG391" s="34"/>
      <c r="AH391" s="1" t="str">
        <f t="shared" si="380"/>
        <v/>
      </c>
    </row>
    <row r="392">
      <c r="A392" s="14" t="s">
        <v>292</v>
      </c>
      <c r="B392" s="15">
        <v>600</v>
      </c>
      <c r="C392" s="14" t="s">
        <v>264</v>
      </c>
      <c r="D392" s="14" t="s">
        <v>31</v>
      </c>
      <c r="E392" s="31" t="s">
        <v>265</v>
      </c>
      <c r="F392" s="32">
        <v>806.60000000000002</v>
      </c>
      <c r="G392" s="32">
        <v>806.60000000000002</v>
      </c>
      <c r="H392" s="32">
        <v>806.60000000000002</v>
      </c>
      <c r="I392" s="32"/>
      <c r="J392" s="32"/>
      <c r="K392" s="32"/>
      <c r="L392" s="32">
        <f t="shared" si="381"/>
        <v>806.60000000000002</v>
      </c>
      <c r="M392" s="32">
        <f t="shared" si="382"/>
        <v>806.60000000000002</v>
      </c>
      <c r="N392" s="32">
        <f t="shared" si="383"/>
        <v>806.60000000000002</v>
      </c>
      <c r="O392" s="32"/>
      <c r="P392" s="32"/>
      <c r="Q392" s="32"/>
      <c r="R392" s="32">
        <f t="shared" si="371"/>
        <v>806.60000000000002</v>
      </c>
      <c r="S392" s="32">
        <f t="shared" si="372"/>
        <v>806.60000000000002</v>
      </c>
      <c r="T392" s="32">
        <f t="shared" si="373"/>
        <v>806.60000000000002</v>
      </c>
      <c r="U392" s="32"/>
      <c r="V392" s="32">
        <f t="shared" si="374"/>
        <v>806.60000000000002</v>
      </c>
      <c r="W392" s="32">
        <f t="shared" si="375"/>
        <v>806.60000000000002</v>
      </c>
      <c r="X392" s="32">
        <f t="shared" si="376"/>
        <v>806.60000000000002</v>
      </c>
      <c r="Y392" s="32"/>
      <c r="Z392" s="32"/>
      <c r="AA392" s="32"/>
      <c r="AB392" s="32">
        <f t="shared" si="377"/>
        <v>806.60000000000002</v>
      </c>
      <c r="AC392" s="32">
        <f t="shared" si="378"/>
        <v>806.60000000000002</v>
      </c>
      <c r="AD392" s="32">
        <f t="shared" si="379"/>
        <v>806.60000000000002</v>
      </c>
      <c r="AE392" s="32"/>
      <c r="AF392" s="33"/>
      <c r="AG392" s="34"/>
      <c r="AH392" s="1" t="str">
        <f t="shared" si="380"/>
        <v>1101</v>
      </c>
    </row>
    <row r="393" ht="78.75">
      <c r="A393" s="14" t="s">
        <v>294</v>
      </c>
      <c r="B393" s="15"/>
      <c r="C393" s="14"/>
      <c r="D393" s="14"/>
      <c r="E393" s="31" t="s">
        <v>295</v>
      </c>
      <c r="F393" s="32">
        <f t="shared" si="412"/>
        <v>2400</v>
      </c>
      <c r="G393" s="32">
        <f t="shared" si="413"/>
        <v>2400</v>
      </c>
      <c r="H393" s="32">
        <f t="shared" si="414"/>
        <v>2400</v>
      </c>
      <c r="I393" s="32">
        <f t="shared" si="415"/>
        <v>0</v>
      </c>
      <c r="J393" s="32">
        <f t="shared" si="416"/>
        <v>0</v>
      </c>
      <c r="K393" s="32">
        <f t="shared" si="417"/>
        <v>0</v>
      </c>
      <c r="L393" s="32">
        <f t="shared" si="381"/>
        <v>2400</v>
      </c>
      <c r="M393" s="32">
        <f t="shared" si="382"/>
        <v>2400</v>
      </c>
      <c r="N393" s="32">
        <f t="shared" si="383"/>
        <v>2400</v>
      </c>
      <c r="O393" s="32">
        <f t="shared" si="418"/>
        <v>0</v>
      </c>
      <c r="P393" s="32">
        <f t="shared" si="419"/>
        <v>0</v>
      </c>
      <c r="Q393" s="32">
        <f t="shared" si="420"/>
        <v>0</v>
      </c>
      <c r="R393" s="32">
        <f t="shared" si="371"/>
        <v>2400</v>
      </c>
      <c r="S393" s="32">
        <f t="shared" si="372"/>
        <v>2400</v>
      </c>
      <c r="T393" s="32">
        <f t="shared" si="373"/>
        <v>2400</v>
      </c>
      <c r="U393" s="32">
        <f t="shared" si="421"/>
        <v>0</v>
      </c>
      <c r="V393" s="32">
        <f t="shared" si="374"/>
        <v>2400</v>
      </c>
      <c r="W393" s="32">
        <f t="shared" si="375"/>
        <v>2400</v>
      </c>
      <c r="X393" s="32">
        <f t="shared" si="376"/>
        <v>2400</v>
      </c>
      <c r="Y393" s="32">
        <f t="shared" si="422"/>
        <v>0</v>
      </c>
      <c r="Z393" s="32">
        <f t="shared" si="423"/>
        <v>0</v>
      </c>
      <c r="AA393" s="32">
        <f t="shared" si="424"/>
        <v>0</v>
      </c>
      <c r="AB393" s="32">
        <f t="shared" si="377"/>
        <v>2400</v>
      </c>
      <c r="AC393" s="32">
        <f t="shared" si="378"/>
        <v>2400</v>
      </c>
      <c r="AD393" s="32">
        <f t="shared" si="379"/>
        <v>2400</v>
      </c>
      <c r="AE393" s="32">
        <f t="shared" si="425"/>
        <v>0</v>
      </c>
      <c r="AF393" s="33"/>
      <c r="AG393" s="34"/>
      <c r="AH393" s="1" t="str">
        <f t="shared" si="380"/>
        <v/>
      </c>
    </row>
    <row r="394" ht="47.25">
      <c r="A394" s="14" t="s">
        <v>294</v>
      </c>
      <c r="B394" s="15" t="s">
        <v>55</v>
      </c>
      <c r="C394" s="14"/>
      <c r="D394" s="14"/>
      <c r="E394" s="31" t="s">
        <v>56</v>
      </c>
      <c r="F394" s="32">
        <f t="shared" si="412"/>
        <v>2400</v>
      </c>
      <c r="G394" s="32">
        <f t="shared" si="413"/>
        <v>2400</v>
      </c>
      <c r="H394" s="32">
        <f t="shared" si="414"/>
        <v>2400</v>
      </c>
      <c r="I394" s="32">
        <f t="shared" si="415"/>
        <v>0</v>
      </c>
      <c r="J394" s="32">
        <f t="shared" si="416"/>
        <v>0</v>
      </c>
      <c r="K394" s="32">
        <f t="shared" si="417"/>
        <v>0</v>
      </c>
      <c r="L394" s="32">
        <f t="shared" si="381"/>
        <v>2400</v>
      </c>
      <c r="M394" s="32">
        <f t="shared" si="382"/>
        <v>2400</v>
      </c>
      <c r="N394" s="32">
        <f t="shared" si="383"/>
        <v>2400</v>
      </c>
      <c r="O394" s="32">
        <f t="shared" si="418"/>
        <v>0</v>
      </c>
      <c r="P394" s="32">
        <f t="shared" si="419"/>
        <v>0</v>
      </c>
      <c r="Q394" s="32">
        <f t="shared" si="420"/>
        <v>0</v>
      </c>
      <c r="R394" s="32">
        <f t="shared" si="371"/>
        <v>2400</v>
      </c>
      <c r="S394" s="32">
        <f t="shared" si="372"/>
        <v>2400</v>
      </c>
      <c r="T394" s="32">
        <f t="shared" si="373"/>
        <v>2400</v>
      </c>
      <c r="U394" s="32">
        <f t="shared" si="421"/>
        <v>0</v>
      </c>
      <c r="V394" s="32">
        <f t="shared" si="374"/>
        <v>2400</v>
      </c>
      <c r="W394" s="32">
        <f t="shared" si="375"/>
        <v>2400</v>
      </c>
      <c r="X394" s="32">
        <f t="shared" si="376"/>
        <v>2400</v>
      </c>
      <c r="Y394" s="32">
        <f t="shared" si="422"/>
        <v>0</v>
      </c>
      <c r="Z394" s="32">
        <f t="shared" si="423"/>
        <v>0</v>
      </c>
      <c r="AA394" s="32">
        <f t="shared" si="424"/>
        <v>0</v>
      </c>
      <c r="AB394" s="32">
        <f t="shared" si="377"/>
        <v>2400</v>
      </c>
      <c r="AC394" s="32">
        <f t="shared" si="378"/>
        <v>2400</v>
      </c>
      <c r="AD394" s="32">
        <f t="shared" si="379"/>
        <v>2400</v>
      </c>
      <c r="AE394" s="32">
        <f t="shared" si="425"/>
        <v>0</v>
      </c>
      <c r="AF394" s="33"/>
      <c r="AG394" s="34"/>
      <c r="AH394" s="1" t="str">
        <f t="shared" si="380"/>
        <v/>
      </c>
    </row>
    <row r="395">
      <c r="A395" s="14" t="s">
        <v>294</v>
      </c>
      <c r="B395" s="15">
        <v>600</v>
      </c>
      <c r="C395" s="14" t="s">
        <v>264</v>
      </c>
      <c r="D395" s="14" t="s">
        <v>31</v>
      </c>
      <c r="E395" s="31" t="s">
        <v>265</v>
      </c>
      <c r="F395" s="32">
        <v>2400</v>
      </c>
      <c r="G395" s="32">
        <v>2400</v>
      </c>
      <c r="H395" s="32">
        <v>2400</v>
      </c>
      <c r="I395" s="32"/>
      <c r="J395" s="32"/>
      <c r="K395" s="32"/>
      <c r="L395" s="32">
        <f t="shared" si="381"/>
        <v>2400</v>
      </c>
      <c r="M395" s="32">
        <f t="shared" si="382"/>
        <v>2400</v>
      </c>
      <c r="N395" s="32">
        <f t="shared" si="383"/>
        <v>2400</v>
      </c>
      <c r="O395" s="32"/>
      <c r="P395" s="32"/>
      <c r="Q395" s="32"/>
      <c r="R395" s="32">
        <f t="shared" si="371"/>
        <v>2400</v>
      </c>
      <c r="S395" s="32">
        <f t="shared" si="372"/>
        <v>2400</v>
      </c>
      <c r="T395" s="32">
        <f t="shared" si="373"/>
        <v>2400</v>
      </c>
      <c r="U395" s="32"/>
      <c r="V395" s="32">
        <f t="shared" si="374"/>
        <v>2400</v>
      </c>
      <c r="W395" s="32">
        <f t="shared" si="375"/>
        <v>2400</v>
      </c>
      <c r="X395" s="32">
        <f t="shared" si="376"/>
        <v>2400</v>
      </c>
      <c r="Y395" s="32"/>
      <c r="Z395" s="32"/>
      <c r="AA395" s="32"/>
      <c r="AB395" s="32">
        <f t="shared" si="377"/>
        <v>2400</v>
      </c>
      <c r="AC395" s="32">
        <f t="shared" si="378"/>
        <v>2400</v>
      </c>
      <c r="AD395" s="32">
        <f t="shared" si="379"/>
        <v>2400</v>
      </c>
      <c r="AE395" s="32"/>
      <c r="AF395" s="33"/>
      <c r="AG395" s="34"/>
      <c r="AH395" s="1" t="str">
        <f t="shared" si="380"/>
        <v>1101</v>
      </c>
    </row>
    <row r="396" ht="94.5">
      <c r="A396" s="14" t="s">
        <v>296</v>
      </c>
      <c r="B396" s="15"/>
      <c r="C396" s="14"/>
      <c r="D396" s="14"/>
      <c r="E396" s="31" t="s">
        <v>297</v>
      </c>
      <c r="F396" s="32">
        <f t="shared" si="412"/>
        <v>100000</v>
      </c>
      <c r="G396" s="32">
        <f t="shared" si="413"/>
        <v>100000</v>
      </c>
      <c r="H396" s="32">
        <f t="shared" si="414"/>
        <v>100000</v>
      </c>
      <c r="I396" s="32">
        <f t="shared" si="415"/>
        <v>0</v>
      </c>
      <c r="J396" s="32">
        <f t="shared" si="416"/>
        <v>0</v>
      </c>
      <c r="K396" s="32">
        <f t="shared" si="417"/>
        <v>0</v>
      </c>
      <c r="L396" s="32">
        <f t="shared" si="381"/>
        <v>100000</v>
      </c>
      <c r="M396" s="32">
        <f t="shared" si="382"/>
        <v>100000</v>
      </c>
      <c r="N396" s="32">
        <f t="shared" si="383"/>
        <v>100000</v>
      </c>
      <c r="O396" s="32">
        <f t="shared" si="418"/>
        <v>0</v>
      </c>
      <c r="P396" s="32">
        <f t="shared" si="419"/>
        <v>0</v>
      </c>
      <c r="Q396" s="32">
        <f t="shared" si="420"/>
        <v>0</v>
      </c>
      <c r="R396" s="32">
        <f t="shared" si="371"/>
        <v>100000</v>
      </c>
      <c r="S396" s="32">
        <f t="shared" si="372"/>
        <v>100000</v>
      </c>
      <c r="T396" s="32">
        <f t="shared" si="373"/>
        <v>100000</v>
      </c>
      <c r="U396" s="32">
        <f t="shared" si="421"/>
        <v>0</v>
      </c>
      <c r="V396" s="32">
        <f t="shared" si="374"/>
        <v>100000</v>
      </c>
      <c r="W396" s="32">
        <f t="shared" si="375"/>
        <v>100000</v>
      </c>
      <c r="X396" s="32">
        <f t="shared" si="376"/>
        <v>100000</v>
      </c>
      <c r="Y396" s="32">
        <f t="shared" si="422"/>
        <v>0</v>
      </c>
      <c r="Z396" s="32">
        <f t="shared" si="423"/>
        <v>0</v>
      </c>
      <c r="AA396" s="32">
        <f t="shared" si="424"/>
        <v>0</v>
      </c>
      <c r="AB396" s="32">
        <f t="shared" si="377"/>
        <v>100000</v>
      </c>
      <c r="AC396" s="32">
        <f t="shared" si="378"/>
        <v>100000</v>
      </c>
      <c r="AD396" s="32">
        <f t="shared" si="379"/>
        <v>100000</v>
      </c>
      <c r="AE396" s="32">
        <f t="shared" si="425"/>
        <v>0</v>
      </c>
      <c r="AF396" s="33"/>
      <c r="AG396" s="34"/>
      <c r="AH396" s="1" t="str">
        <f t="shared" si="380"/>
        <v/>
      </c>
    </row>
    <row r="397" ht="47.25">
      <c r="A397" s="14" t="s">
        <v>296</v>
      </c>
      <c r="B397" s="15" t="s">
        <v>55</v>
      </c>
      <c r="C397" s="14"/>
      <c r="D397" s="14"/>
      <c r="E397" s="31" t="s">
        <v>56</v>
      </c>
      <c r="F397" s="32">
        <f t="shared" si="412"/>
        <v>100000</v>
      </c>
      <c r="G397" s="32">
        <f t="shared" si="413"/>
        <v>100000</v>
      </c>
      <c r="H397" s="32">
        <f t="shared" si="414"/>
        <v>100000</v>
      </c>
      <c r="I397" s="32">
        <f t="shared" si="415"/>
        <v>0</v>
      </c>
      <c r="J397" s="32">
        <f t="shared" si="416"/>
        <v>0</v>
      </c>
      <c r="K397" s="32">
        <f t="shared" si="417"/>
        <v>0</v>
      </c>
      <c r="L397" s="32">
        <f t="shared" si="381"/>
        <v>100000</v>
      </c>
      <c r="M397" s="32">
        <f t="shared" si="382"/>
        <v>100000</v>
      </c>
      <c r="N397" s="32">
        <f t="shared" si="383"/>
        <v>100000</v>
      </c>
      <c r="O397" s="32">
        <f t="shared" si="418"/>
        <v>0</v>
      </c>
      <c r="P397" s="32">
        <f t="shared" si="419"/>
        <v>0</v>
      </c>
      <c r="Q397" s="32">
        <f t="shared" si="420"/>
        <v>0</v>
      </c>
      <c r="R397" s="32">
        <f t="shared" si="371"/>
        <v>100000</v>
      </c>
      <c r="S397" s="32">
        <f t="shared" si="372"/>
        <v>100000</v>
      </c>
      <c r="T397" s="32">
        <f t="shared" si="373"/>
        <v>100000</v>
      </c>
      <c r="U397" s="32">
        <f t="shared" si="421"/>
        <v>0</v>
      </c>
      <c r="V397" s="32">
        <f t="shared" si="374"/>
        <v>100000</v>
      </c>
      <c r="W397" s="32">
        <f t="shared" si="375"/>
        <v>100000</v>
      </c>
      <c r="X397" s="32">
        <f t="shared" si="376"/>
        <v>100000</v>
      </c>
      <c r="Y397" s="32">
        <f t="shared" si="422"/>
        <v>0</v>
      </c>
      <c r="Z397" s="32">
        <f t="shared" si="423"/>
        <v>0</v>
      </c>
      <c r="AA397" s="32">
        <f t="shared" si="424"/>
        <v>0</v>
      </c>
      <c r="AB397" s="32">
        <f t="shared" si="377"/>
        <v>100000</v>
      </c>
      <c r="AC397" s="32">
        <f t="shared" si="378"/>
        <v>100000</v>
      </c>
      <c r="AD397" s="32">
        <f t="shared" si="379"/>
        <v>100000</v>
      </c>
      <c r="AE397" s="32">
        <f t="shared" si="425"/>
        <v>0</v>
      </c>
      <c r="AF397" s="33"/>
      <c r="AG397" s="34"/>
      <c r="AH397" s="1" t="str">
        <f t="shared" si="380"/>
        <v/>
      </c>
    </row>
    <row r="398">
      <c r="A398" s="14" t="s">
        <v>296</v>
      </c>
      <c r="B398" s="15">
        <v>600</v>
      </c>
      <c r="C398" s="14" t="s">
        <v>264</v>
      </c>
      <c r="D398" s="14" t="s">
        <v>51</v>
      </c>
      <c r="E398" s="31" t="s">
        <v>271</v>
      </c>
      <c r="F398" s="32">
        <v>100000</v>
      </c>
      <c r="G398" s="32">
        <v>100000</v>
      </c>
      <c r="H398" s="32">
        <v>100000</v>
      </c>
      <c r="I398" s="32"/>
      <c r="J398" s="32"/>
      <c r="K398" s="32"/>
      <c r="L398" s="32">
        <f t="shared" si="381"/>
        <v>100000</v>
      </c>
      <c r="M398" s="32">
        <f t="shared" si="382"/>
        <v>100000</v>
      </c>
      <c r="N398" s="32">
        <f t="shared" si="383"/>
        <v>100000</v>
      </c>
      <c r="O398" s="32"/>
      <c r="P398" s="32"/>
      <c r="Q398" s="32"/>
      <c r="R398" s="32">
        <f t="shared" si="371"/>
        <v>100000</v>
      </c>
      <c r="S398" s="32">
        <f t="shared" si="372"/>
        <v>100000</v>
      </c>
      <c r="T398" s="32">
        <f t="shared" si="373"/>
        <v>100000</v>
      </c>
      <c r="U398" s="32"/>
      <c r="V398" s="32">
        <f t="shared" si="374"/>
        <v>100000</v>
      </c>
      <c r="W398" s="32">
        <f t="shared" si="375"/>
        <v>100000</v>
      </c>
      <c r="X398" s="32">
        <f t="shared" si="376"/>
        <v>100000</v>
      </c>
      <c r="Y398" s="32"/>
      <c r="Z398" s="32"/>
      <c r="AA398" s="32"/>
      <c r="AB398" s="32">
        <f t="shared" si="377"/>
        <v>100000</v>
      </c>
      <c r="AC398" s="32">
        <f t="shared" si="378"/>
        <v>100000</v>
      </c>
      <c r="AD398" s="32">
        <f t="shared" si="379"/>
        <v>100000</v>
      </c>
      <c r="AE398" s="32"/>
      <c r="AF398" s="33"/>
      <c r="AG398" s="34"/>
      <c r="AH398" s="1" t="str">
        <f t="shared" si="380"/>
        <v>1103</v>
      </c>
    </row>
    <row r="399">
      <c r="A399" s="14" t="s">
        <v>298</v>
      </c>
      <c r="B399" s="15"/>
      <c r="C399" s="14"/>
      <c r="D399" s="14"/>
      <c r="E399" s="35" t="s">
        <v>299</v>
      </c>
      <c r="F399" s="32"/>
      <c r="G399" s="32"/>
      <c r="H399" s="32"/>
      <c r="I399" s="32">
        <f t="shared" si="415"/>
        <v>815.39999999999998</v>
      </c>
      <c r="J399" s="32">
        <f t="shared" si="416"/>
        <v>0</v>
      </c>
      <c r="K399" s="32">
        <f t="shared" si="417"/>
        <v>0</v>
      </c>
      <c r="L399" s="32">
        <f t="shared" si="381"/>
        <v>815.39999999999998</v>
      </c>
      <c r="M399" s="32">
        <f t="shared" si="382"/>
        <v>0</v>
      </c>
      <c r="N399" s="32">
        <f t="shared" si="383"/>
        <v>0</v>
      </c>
      <c r="O399" s="32">
        <f t="shared" si="418"/>
        <v>0</v>
      </c>
      <c r="P399" s="32">
        <f t="shared" si="419"/>
        <v>0</v>
      </c>
      <c r="Q399" s="32">
        <f t="shared" si="420"/>
        <v>0</v>
      </c>
      <c r="R399" s="32">
        <f t="shared" si="371"/>
        <v>815.39999999999998</v>
      </c>
      <c r="S399" s="32">
        <f t="shared" si="372"/>
        <v>0</v>
      </c>
      <c r="T399" s="32">
        <f t="shared" si="373"/>
        <v>0</v>
      </c>
      <c r="U399" s="32">
        <f t="shared" si="421"/>
        <v>0</v>
      </c>
      <c r="V399" s="32">
        <f t="shared" si="374"/>
        <v>815.39999999999998</v>
      </c>
      <c r="W399" s="32">
        <f t="shared" si="375"/>
        <v>0</v>
      </c>
      <c r="X399" s="32">
        <f t="shared" si="376"/>
        <v>0</v>
      </c>
      <c r="Y399" s="32">
        <f t="shared" si="422"/>
        <v>0</v>
      </c>
      <c r="Z399" s="32">
        <f t="shared" si="423"/>
        <v>0</v>
      </c>
      <c r="AA399" s="32">
        <f t="shared" si="424"/>
        <v>0</v>
      </c>
      <c r="AB399" s="32">
        <f t="shared" si="377"/>
        <v>815.39999999999998</v>
      </c>
      <c r="AC399" s="32">
        <f t="shared" si="378"/>
        <v>0</v>
      </c>
      <c r="AD399" s="32">
        <f t="shared" si="379"/>
        <v>0</v>
      </c>
      <c r="AE399" s="32">
        <f t="shared" si="425"/>
        <v>0</v>
      </c>
      <c r="AF399" s="33"/>
      <c r="AG399" s="34"/>
      <c r="AH399" s="1" t="str">
        <f t="shared" si="380"/>
        <v/>
      </c>
    </row>
    <row r="400">
      <c r="A400" s="14" t="s">
        <v>298</v>
      </c>
      <c r="B400" s="15" t="s">
        <v>55</v>
      </c>
      <c r="C400" s="14"/>
      <c r="D400" s="14"/>
      <c r="E400" s="31" t="s">
        <v>56</v>
      </c>
      <c r="F400" s="32"/>
      <c r="G400" s="32"/>
      <c r="H400" s="32"/>
      <c r="I400" s="32">
        <f t="shared" si="415"/>
        <v>815.39999999999998</v>
      </c>
      <c r="J400" s="32">
        <f t="shared" si="416"/>
        <v>0</v>
      </c>
      <c r="K400" s="32">
        <f t="shared" si="417"/>
        <v>0</v>
      </c>
      <c r="L400" s="32">
        <f t="shared" si="381"/>
        <v>815.39999999999998</v>
      </c>
      <c r="M400" s="32">
        <f t="shared" si="382"/>
        <v>0</v>
      </c>
      <c r="N400" s="32">
        <f t="shared" si="383"/>
        <v>0</v>
      </c>
      <c r="O400" s="32">
        <f t="shared" si="418"/>
        <v>0</v>
      </c>
      <c r="P400" s="32">
        <f t="shared" si="419"/>
        <v>0</v>
      </c>
      <c r="Q400" s="32">
        <f t="shared" si="420"/>
        <v>0</v>
      </c>
      <c r="R400" s="32">
        <f t="shared" si="371"/>
        <v>815.39999999999998</v>
      </c>
      <c r="S400" s="32">
        <f t="shared" si="372"/>
        <v>0</v>
      </c>
      <c r="T400" s="32">
        <f t="shared" si="373"/>
        <v>0</v>
      </c>
      <c r="U400" s="32">
        <f t="shared" si="421"/>
        <v>0</v>
      </c>
      <c r="V400" s="32">
        <f t="shared" si="374"/>
        <v>815.39999999999998</v>
      </c>
      <c r="W400" s="32">
        <f t="shared" si="375"/>
        <v>0</v>
      </c>
      <c r="X400" s="32">
        <f t="shared" si="376"/>
        <v>0</v>
      </c>
      <c r="Y400" s="32">
        <f t="shared" si="422"/>
        <v>0</v>
      </c>
      <c r="Z400" s="32">
        <f t="shared" si="423"/>
        <v>0</v>
      </c>
      <c r="AA400" s="32">
        <f t="shared" si="424"/>
        <v>0</v>
      </c>
      <c r="AB400" s="32">
        <f t="shared" si="377"/>
        <v>815.39999999999998</v>
      </c>
      <c r="AC400" s="32">
        <f t="shared" si="378"/>
        <v>0</v>
      </c>
      <c r="AD400" s="32">
        <f t="shared" si="379"/>
        <v>0</v>
      </c>
      <c r="AE400" s="32">
        <f t="shared" si="425"/>
        <v>0</v>
      </c>
      <c r="AF400" s="33"/>
      <c r="AG400" s="34"/>
      <c r="AH400" s="1" t="str">
        <f t="shared" si="380"/>
        <v/>
      </c>
    </row>
    <row r="401">
      <c r="A401" s="14" t="s">
        <v>298</v>
      </c>
      <c r="B401" s="15">
        <v>600</v>
      </c>
      <c r="C401" s="14" t="s">
        <v>264</v>
      </c>
      <c r="D401" s="14" t="s">
        <v>31</v>
      </c>
      <c r="E401" s="31" t="s">
        <v>265</v>
      </c>
      <c r="F401" s="32"/>
      <c r="G401" s="32"/>
      <c r="H401" s="32"/>
      <c r="I401" s="32">
        <v>815.39999999999998</v>
      </c>
      <c r="J401" s="32"/>
      <c r="K401" s="32"/>
      <c r="L401" s="32">
        <f t="shared" si="381"/>
        <v>815.39999999999998</v>
      </c>
      <c r="M401" s="32">
        <f t="shared" si="382"/>
        <v>0</v>
      </c>
      <c r="N401" s="32">
        <f t="shared" si="383"/>
        <v>0</v>
      </c>
      <c r="O401" s="32"/>
      <c r="P401" s="32"/>
      <c r="Q401" s="32"/>
      <c r="R401" s="32">
        <f t="shared" si="371"/>
        <v>815.39999999999998</v>
      </c>
      <c r="S401" s="32">
        <f t="shared" si="372"/>
        <v>0</v>
      </c>
      <c r="T401" s="32">
        <f t="shared" si="373"/>
        <v>0</v>
      </c>
      <c r="U401" s="32"/>
      <c r="V401" s="32">
        <f t="shared" si="374"/>
        <v>815.39999999999998</v>
      </c>
      <c r="W401" s="32">
        <f t="shared" si="375"/>
        <v>0</v>
      </c>
      <c r="X401" s="32">
        <f t="shared" si="376"/>
        <v>0</v>
      </c>
      <c r="Y401" s="32"/>
      <c r="Z401" s="32"/>
      <c r="AA401" s="32"/>
      <c r="AB401" s="32">
        <f t="shared" si="377"/>
        <v>815.39999999999998</v>
      </c>
      <c r="AC401" s="32">
        <f t="shared" si="378"/>
        <v>0</v>
      </c>
      <c r="AD401" s="32">
        <f t="shared" si="379"/>
        <v>0</v>
      </c>
      <c r="AE401" s="32"/>
      <c r="AF401" s="33"/>
      <c r="AG401" s="34">
        <v>89</v>
      </c>
      <c r="AH401" s="1" t="str">
        <f t="shared" si="380"/>
        <v>1101</v>
      </c>
    </row>
    <row r="402" ht="47.25">
      <c r="A402" s="14" t="s">
        <v>300</v>
      </c>
      <c r="B402" s="15"/>
      <c r="C402" s="14"/>
      <c r="D402" s="14"/>
      <c r="E402" s="31" t="s">
        <v>301</v>
      </c>
      <c r="F402" s="32">
        <f>F403+F407+F410+F414+F417</f>
        <v>1343101.2</v>
      </c>
      <c r="G402" s="32">
        <f>G403+G407+G410+G414+G417</f>
        <v>1349060.5</v>
      </c>
      <c r="H402" s="32">
        <f>H403+H407+H410+H414+H417</f>
        <v>1349060.5</v>
      </c>
      <c r="I402" s="32">
        <f>I403+I407+I410+I414+I417</f>
        <v>-1876.846</v>
      </c>
      <c r="J402" s="32">
        <f>J403+J407+J410+J414+J417</f>
        <v>-1877.088</v>
      </c>
      <c r="K402" s="32">
        <f>K403+K407+K410+K414+K417</f>
        <v>-1877.088</v>
      </c>
      <c r="L402" s="32">
        <f t="shared" si="381"/>
        <v>1341224.3540000001</v>
      </c>
      <c r="M402" s="32">
        <f t="shared" si="382"/>
        <v>1347183.412</v>
      </c>
      <c r="N402" s="32">
        <f t="shared" si="383"/>
        <v>1347183.412</v>
      </c>
      <c r="O402" s="32">
        <f>O403+O407+O410+O414+O417</f>
        <v>-43735.599999999999</v>
      </c>
      <c r="P402" s="32">
        <f>P403+P407+P410+P414+P417</f>
        <v>2682</v>
      </c>
      <c r="Q402" s="32">
        <f>Q403+Q407+Q410+Q414+Q417</f>
        <v>2682</v>
      </c>
      <c r="R402" s="32">
        <f t="shared" si="371"/>
        <v>1297488.754</v>
      </c>
      <c r="S402" s="32">
        <f t="shared" si="372"/>
        <v>1349865.412</v>
      </c>
      <c r="T402" s="32">
        <f t="shared" si="373"/>
        <v>1349865.412</v>
      </c>
      <c r="U402" s="32">
        <f>U403+U407+U410+U414+U417</f>
        <v>0</v>
      </c>
      <c r="V402" s="32">
        <f t="shared" si="374"/>
        <v>1297488.754</v>
      </c>
      <c r="W402" s="32">
        <f t="shared" si="375"/>
        <v>1349865.412</v>
      </c>
      <c r="X402" s="32">
        <f t="shared" si="376"/>
        <v>1349865.412</v>
      </c>
      <c r="Y402" s="32">
        <f>Y403+Y407+Y410+Y414+Y417</f>
        <v>-3417.0999999999999</v>
      </c>
      <c r="Z402" s="32">
        <f>Z403+Z407+Z410+Z414+Z417</f>
        <v>0</v>
      </c>
      <c r="AA402" s="32">
        <f>AA403+AA407+AA410+AA414+AA417</f>
        <v>0</v>
      </c>
      <c r="AB402" s="32">
        <f t="shared" si="377"/>
        <v>1294071.6539999999</v>
      </c>
      <c r="AC402" s="32">
        <f t="shared" si="378"/>
        <v>1349865.412</v>
      </c>
      <c r="AD402" s="32">
        <f t="shared" si="379"/>
        <v>1349865.412</v>
      </c>
      <c r="AE402" s="32">
        <f>AE403+AE407+AE410+AE414+AE417</f>
        <v>0</v>
      </c>
      <c r="AF402" s="33"/>
      <c r="AG402" s="34"/>
      <c r="AH402" s="1" t="str">
        <f t="shared" si="380"/>
        <v/>
      </c>
    </row>
    <row r="403" ht="47.25">
      <c r="A403" s="14" t="s">
        <v>302</v>
      </c>
      <c r="B403" s="15"/>
      <c r="C403" s="14"/>
      <c r="D403" s="14"/>
      <c r="E403" s="31" t="s">
        <v>150</v>
      </c>
      <c r="F403" s="32">
        <f>F404</f>
        <v>1261748.5</v>
      </c>
      <c r="G403" s="32">
        <f>G404</f>
        <v>1273102.5</v>
      </c>
      <c r="H403" s="32">
        <f>H404</f>
        <v>1273102.5</v>
      </c>
      <c r="I403" s="32">
        <f>I404</f>
        <v>-1876.6030000000001</v>
      </c>
      <c r="J403" s="32">
        <f>J404</f>
        <v>-1877.088</v>
      </c>
      <c r="K403" s="32">
        <f>K404</f>
        <v>-1877.088</v>
      </c>
      <c r="L403" s="32">
        <f t="shared" si="381"/>
        <v>1259871.8970000001</v>
      </c>
      <c r="M403" s="32">
        <f t="shared" si="382"/>
        <v>1271225.412</v>
      </c>
      <c r="N403" s="32">
        <f t="shared" si="383"/>
        <v>1271225.412</v>
      </c>
      <c r="O403" s="32">
        <f>O404</f>
        <v>-46417.599999999999</v>
      </c>
      <c r="P403" s="32">
        <f>P404</f>
        <v>0</v>
      </c>
      <c r="Q403" s="32">
        <f>Q404</f>
        <v>0</v>
      </c>
      <c r="R403" s="32">
        <f t="shared" si="371"/>
        <v>1213454.297</v>
      </c>
      <c r="S403" s="32">
        <f t="shared" si="372"/>
        <v>1271225.412</v>
      </c>
      <c r="T403" s="32">
        <f t="shared" si="373"/>
        <v>1271225.412</v>
      </c>
      <c r="U403" s="32">
        <f>U404</f>
        <v>0</v>
      </c>
      <c r="V403" s="32">
        <f t="shared" si="374"/>
        <v>1213454.297</v>
      </c>
      <c r="W403" s="32">
        <f t="shared" si="375"/>
        <v>1271225.412</v>
      </c>
      <c r="X403" s="32">
        <f t="shared" si="376"/>
        <v>1271225.412</v>
      </c>
      <c r="Y403" s="32">
        <f>Y404</f>
        <v>0</v>
      </c>
      <c r="Z403" s="32">
        <f>Z404</f>
        <v>0</v>
      </c>
      <c r="AA403" s="32">
        <f>AA404</f>
        <v>0</v>
      </c>
      <c r="AB403" s="32">
        <f t="shared" si="377"/>
        <v>1213454.297</v>
      </c>
      <c r="AC403" s="32">
        <f t="shared" si="378"/>
        <v>1271225.412</v>
      </c>
      <c r="AD403" s="32">
        <f t="shared" si="379"/>
        <v>1271225.412</v>
      </c>
      <c r="AE403" s="32">
        <f>AE404</f>
        <v>0</v>
      </c>
      <c r="AF403" s="33"/>
      <c r="AG403" s="34"/>
      <c r="AH403" s="1" t="str">
        <f t="shared" si="380"/>
        <v/>
      </c>
    </row>
    <row r="404" ht="47.25">
      <c r="A404" s="14" t="s">
        <v>302</v>
      </c>
      <c r="B404" s="15" t="s">
        <v>55</v>
      </c>
      <c r="C404" s="14"/>
      <c r="D404" s="14"/>
      <c r="E404" s="31" t="s">
        <v>56</v>
      </c>
      <c r="F404" s="32">
        <f>F405+F406</f>
        <v>1261748.5</v>
      </c>
      <c r="G404" s="32">
        <f>G405+G406</f>
        <v>1273102.5</v>
      </c>
      <c r="H404" s="32">
        <f>H405+H406</f>
        <v>1273102.5</v>
      </c>
      <c r="I404" s="32">
        <f>I405+I406</f>
        <v>-1876.6030000000001</v>
      </c>
      <c r="J404" s="32">
        <f>J405+J406</f>
        <v>-1877.088</v>
      </c>
      <c r="K404" s="32">
        <f>K405+K406</f>
        <v>-1877.088</v>
      </c>
      <c r="L404" s="32">
        <f t="shared" si="381"/>
        <v>1259871.8970000001</v>
      </c>
      <c r="M404" s="32">
        <f t="shared" si="382"/>
        <v>1271225.412</v>
      </c>
      <c r="N404" s="32">
        <f t="shared" si="383"/>
        <v>1271225.412</v>
      </c>
      <c r="O404" s="32">
        <f>O405+O406</f>
        <v>-46417.599999999999</v>
      </c>
      <c r="P404" s="32">
        <f>P405+P406</f>
        <v>0</v>
      </c>
      <c r="Q404" s="32">
        <f>Q405+Q406</f>
        <v>0</v>
      </c>
      <c r="R404" s="32">
        <f t="shared" si="371"/>
        <v>1213454.297</v>
      </c>
      <c r="S404" s="32">
        <f t="shared" si="372"/>
        <v>1271225.412</v>
      </c>
      <c r="T404" s="32">
        <f t="shared" si="373"/>
        <v>1271225.412</v>
      </c>
      <c r="U404" s="32">
        <f>U405+U406</f>
        <v>0</v>
      </c>
      <c r="V404" s="32">
        <f t="shared" si="374"/>
        <v>1213454.297</v>
      </c>
      <c r="W404" s="32">
        <f t="shared" si="375"/>
        <v>1271225.412</v>
      </c>
      <c r="X404" s="32">
        <f t="shared" si="376"/>
        <v>1271225.412</v>
      </c>
      <c r="Y404" s="32">
        <f>Y405+Y406</f>
        <v>0</v>
      </c>
      <c r="Z404" s="32">
        <f>Z405+Z406</f>
        <v>0</v>
      </c>
      <c r="AA404" s="32">
        <f>AA405+AA406</f>
        <v>0</v>
      </c>
      <c r="AB404" s="32">
        <f t="shared" si="377"/>
        <v>1213454.297</v>
      </c>
      <c r="AC404" s="32">
        <f t="shared" si="378"/>
        <v>1271225.412</v>
      </c>
      <c r="AD404" s="32">
        <f t="shared" si="379"/>
        <v>1271225.412</v>
      </c>
      <c r="AE404" s="32">
        <f>AE405+AE406</f>
        <v>0</v>
      </c>
      <c r="AF404" s="33"/>
      <c r="AG404" s="34"/>
      <c r="AH404" s="1" t="str">
        <f t="shared" si="380"/>
        <v/>
      </c>
    </row>
    <row r="405">
      <c r="A405" s="14" t="s">
        <v>302</v>
      </c>
      <c r="B405" s="15">
        <v>600</v>
      </c>
      <c r="C405" s="14" t="s">
        <v>264</v>
      </c>
      <c r="D405" s="14" t="s">
        <v>31</v>
      </c>
      <c r="E405" s="31" t="s">
        <v>265</v>
      </c>
      <c r="F405" s="32">
        <v>5140.3000000000002</v>
      </c>
      <c r="G405" s="32">
        <v>5231.6000000000004</v>
      </c>
      <c r="H405" s="32">
        <v>5231.6000000000004</v>
      </c>
      <c r="I405" s="32"/>
      <c r="J405" s="32"/>
      <c r="K405" s="32"/>
      <c r="L405" s="32">
        <f t="shared" si="381"/>
        <v>5140.3000000000002</v>
      </c>
      <c r="M405" s="32">
        <f t="shared" si="382"/>
        <v>5231.6000000000004</v>
      </c>
      <c r="N405" s="32">
        <f t="shared" si="383"/>
        <v>5231.6000000000004</v>
      </c>
      <c r="O405" s="32"/>
      <c r="P405" s="32"/>
      <c r="Q405" s="32"/>
      <c r="R405" s="32">
        <f t="shared" si="371"/>
        <v>5140.3000000000002</v>
      </c>
      <c r="S405" s="32">
        <f t="shared" si="372"/>
        <v>5231.6000000000004</v>
      </c>
      <c r="T405" s="32">
        <f t="shared" si="373"/>
        <v>5231.6000000000004</v>
      </c>
      <c r="U405" s="32"/>
      <c r="V405" s="32">
        <f t="shared" si="374"/>
        <v>5140.3000000000002</v>
      </c>
      <c r="W405" s="32">
        <f t="shared" si="375"/>
        <v>5231.6000000000004</v>
      </c>
      <c r="X405" s="32">
        <f t="shared" si="376"/>
        <v>5231.6000000000004</v>
      </c>
      <c r="Y405" s="32"/>
      <c r="Z405" s="32"/>
      <c r="AA405" s="32"/>
      <c r="AB405" s="32">
        <f t="shared" si="377"/>
        <v>5140.3000000000002</v>
      </c>
      <c r="AC405" s="32">
        <f t="shared" si="378"/>
        <v>5231.6000000000004</v>
      </c>
      <c r="AD405" s="32">
        <f t="shared" si="379"/>
        <v>5231.6000000000004</v>
      </c>
      <c r="AE405" s="32"/>
      <c r="AF405" s="33"/>
      <c r="AG405" s="34"/>
      <c r="AH405" s="1" t="str">
        <f t="shared" si="380"/>
        <v>1101</v>
      </c>
    </row>
    <row r="406">
      <c r="A406" s="14" t="s">
        <v>302</v>
      </c>
      <c r="B406" s="15">
        <v>600</v>
      </c>
      <c r="C406" s="14" t="s">
        <v>264</v>
      </c>
      <c r="D406" s="14" t="s">
        <v>51</v>
      </c>
      <c r="E406" s="31" t="s">
        <v>271</v>
      </c>
      <c r="F406" s="32">
        <f>1256758.3-150.1</f>
        <v>1256608.2</v>
      </c>
      <c r="G406" s="32">
        <f>1267848.2+22.7</f>
        <v>1267870.8999999999</v>
      </c>
      <c r="H406" s="32">
        <f>1267848.2+22.7</f>
        <v>1267870.8999999999</v>
      </c>
      <c r="I406" s="37">
        <v>-1876.6030000000001</v>
      </c>
      <c r="J406" s="37">
        <v>-1877.088</v>
      </c>
      <c r="K406" s="37">
        <v>-1877.088</v>
      </c>
      <c r="L406" s="32">
        <f t="shared" si="381"/>
        <v>1254731.5970000001</v>
      </c>
      <c r="M406" s="32">
        <f t="shared" si="382"/>
        <v>1265993.8119999999</v>
      </c>
      <c r="N406" s="32">
        <f t="shared" si="383"/>
        <v>1265993.8119999999</v>
      </c>
      <c r="O406" s="32">
        <v>-46417.599999999999</v>
      </c>
      <c r="P406" s="32"/>
      <c r="Q406" s="32"/>
      <c r="R406" s="32">
        <f t="shared" si="371"/>
        <v>1208313.997</v>
      </c>
      <c r="S406" s="32">
        <f t="shared" si="372"/>
        <v>1265993.8119999999</v>
      </c>
      <c r="T406" s="32">
        <f t="shared" si="373"/>
        <v>1265993.8119999999</v>
      </c>
      <c r="U406" s="32"/>
      <c r="V406" s="32">
        <f t="shared" si="374"/>
        <v>1208313.997</v>
      </c>
      <c r="W406" s="32">
        <f t="shared" si="375"/>
        <v>1265993.8119999999</v>
      </c>
      <c r="X406" s="32">
        <f t="shared" si="376"/>
        <v>1265993.8119999999</v>
      </c>
      <c r="Y406" s="32"/>
      <c r="Z406" s="32"/>
      <c r="AA406" s="32"/>
      <c r="AB406" s="32">
        <f t="shared" si="377"/>
        <v>1208313.997</v>
      </c>
      <c r="AC406" s="32">
        <f t="shared" si="378"/>
        <v>1265993.8119999999</v>
      </c>
      <c r="AD406" s="32">
        <f t="shared" si="379"/>
        <v>1265993.8119999999</v>
      </c>
      <c r="AE406" s="32"/>
      <c r="AF406" s="33"/>
      <c r="AG406" s="34">
        <v>17</v>
      </c>
      <c r="AH406" s="1" t="str">
        <f t="shared" si="380"/>
        <v>1103</v>
      </c>
    </row>
    <row r="407" ht="78.75">
      <c r="A407" s="14" t="s">
        <v>303</v>
      </c>
      <c r="B407" s="15"/>
      <c r="C407" s="14"/>
      <c r="D407" s="14"/>
      <c r="E407" s="31" t="s">
        <v>304</v>
      </c>
      <c r="F407" s="32">
        <f t="shared" ref="F407:F410" si="426">F408</f>
        <v>53855.699999999997</v>
      </c>
      <c r="G407" s="32">
        <f t="shared" ref="G407:G410" si="427">G408</f>
        <v>53855.699999999997</v>
      </c>
      <c r="H407" s="32">
        <f t="shared" ref="H407:H410" si="428">H408</f>
        <v>53855.699999999997</v>
      </c>
      <c r="I407" s="32">
        <f t="shared" ref="I407:I410" si="429">I408</f>
        <v>0</v>
      </c>
      <c r="J407" s="32">
        <f t="shared" ref="J407:J410" si="430">J408</f>
        <v>0</v>
      </c>
      <c r="K407" s="32">
        <f t="shared" ref="K407:K410" si="431">K408</f>
        <v>0</v>
      </c>
      <c r="L407" s="32">
        <f t="shared" si="381"/>
        <v>53855.699999999997</v>
      </c>
      <c r="M407" s="32">
        <f t="shared" si="382"/>
        <v>53855.699999999997</v>
      </c>
      <c r="N407" s="32">
        <f t="shared" si="383"/>
        <v>53855.699999999997</v>
      </c>
      <c r="O407" s="32">
        <f t="shared" ref="O407:O410" si="432">O408</f>
        <v>0</v>
      </c>
      <c r="P407" s="32">
        <f t="shared" ref="P407:P410" si="433">P408</f>
        <v>0</v>
      </c>
      <c r="Q407" s="32">
        <f t="shared" ref="Q407:Q410" si="434">Q408</f>
        <v>0</v>
      </c>
      <c r="R407" s="32">
        <f t="shared" si="371"/>
        <v>53855.699999999997</v>
      </c>
      <c r="S407" s="32">
        <f t="shared" si="372"/>
        <v>53855.699999999997</v>
      </c>
      <c r="T407" s="32">
        <f t="shared" si="373"/>
        <v>53855.699999999997</v>
      </c>
      <c r="U407" s="32">
        <f t="shared" ref="U407:U410" si="435">U408</f>
        <v>0</v>
      </c>
      <c r="V407" s="32">
        <f t="shared" si="374"/>
        <v>53855.699999999997</v>
      </c>
      <c r="W407" s="32">
        <f t="shared" si="375"/>
        <v>53855.699999999997</v>
      </c>
      <c r="X407" s="32">
        <f t="shared" si="376"/>
        <v>53855.699999999997</v>
      </c>
      <c r="Y407" s="32">
        <f t="shared" ref="Y407:Y410" si="436">Y408</f>
        <v>0</v>
      </c>
      <c r="Z407" s="32">
        <f t="shared" ref="Z407:Z410" si="437">Z408</f>
        <v>0</v>
      </c>
      <c r="AA407" s="32">
        <f t="shared" ref="AA407:AA410" si="438">AA408</f>
        <v>0</v>
      </c>
      <c r="AB407" s="32">
        <f t="shared" si="377"/>
        <v>53855.699999999997</v>
      </c>
      <c r="AC407" s="32">
        <f t="shared" si="378"/>
        <v>53855.699999999997</v>
      </c>
      <c r="AD407" s="32">
        <f t="shared" si="379"/>
        <v>53855.699999999997</v>
      </c>
      <c r="AE407" s="32">
        <f t="shared" ref="AE407:AE410" si="439">AE408</f>
        <v>0</v>
      </c>
      <c r="AF407" s="33"/>
      <c r="AG407" s="34"/>
      <c r="AH407" s="1" t="str">
        <f t="shared" si="380"/>
        <v/>
      </c>
    </row>
    <row r="408" ht="47.25">
      <c r="A408" s="14" t="s">
        <v>303</v>
      </c>
      <c r="B408" s="15" t="s">
        <v>55</v>
      </c>
      <c r="C408" s="14"/>
      <c r="D408" s="14"/>
      <c r="E408" s="31" t="s">
        <v>56</v>
      </c>
      <c r="F408" s="32">
        <f t="shared" si="426"/>
        <v>53855.699999999997</v>
      </c>
      <c r="G408" s="32">
        <f t="shared" si="427"/>
        <v>53855.699999999997</v>
      </c>
      <c r="H408" s="32">
        <f t="shared" si="428"/>
        <v>53855.699999999997</v>
      </c>
      <c r="I408" s="32">
        <f t="shared" si="429"/>
        <v>0</v>
      </c>
      <c r="J408" s="32">
        <f t="shared" si="430"/>
        <v>0</v>
      </c>
      <c r="K408" s="32">
        <f t="shared" si="431"/>
        <v>0</v>
      </c>
      <c r="L408" s="32">
        <f t="shared" si="381"/>
        <v>53855.699999999997</v>
      </c>
      <c r="M408" s="32">
        <f t="shared" si="382"/>
        <v>53855.699999999997</v>
      </c>
      <c r="N408" s="32">
        <f t="shared" si="383"/>
        <v>53855.699999999997</v>
      </c>
      <c r="O408" s="32">
        <f t="shared" si="432"/>
        <v>0</v>
      </c>
      <c r="P408" s="32">
        <f t="shared" si="433"/>
        <v>0</v>
      </c>
      <c r="Q408" s="32">
        <f t="shared" si="434"/>
        <v>0</v>
      </c>
      <c r="R408" s="32">
        <f t="shared" si="371"/>
        <v>53855.699999999997</v>
      </c>
      <c r="S408" s="32">
        <f t="shared" si="372"/>
        <v>53855.699999999997</v>
      </c>
      <c r="T408" s="32">
        <f t="shared" si="373"/>
        <v>53855.699999999997</v>
      </c>
      <c r="U408" s="32">
        <f t="shared" si="435"/>
        <v>0</v>
      </c>
      <c r="V408" s="32">
        <f t="shared" si="374"/>
        <v>53855.699999999997</v>
      </c>
      <c r="W408" s="32">
        <f t="shared" si="375"/>
        <v>53855.699999999997</v>
      </c>
      <c r="X408" s="32">
        <f t="shared" si="376"/>
        <v>53855.699999999997</v>
      </c>
      <c r="Y408" s="32">
        <f t="shared" si="436"/>
        <v>0</v>
      </c>
      <c r="Z408" s="32">
        <f t="shared" si="437"/>
        <v>0</v>
      </c>
      <c r="AA408" s="32">
        <f t="shared" si="438"/>
        <v>0</v>
      </c>
      <c r="AB408" s="32">
        <f t="shared" si="377"/>
        <v>53855.699999999997</v>
      </c>
      <c r="AC408" s="32">
        <f t="shared" si="378"/>
        <v>53855.699999999997</v>
      </c>
      <c r="AD408" s="32">
        <f t="shared" si="379"/>
        <v>53855.699999999997</v>
      </c>
      <c r="AE408" s="32">
        <f t="shared" si="439"/>
        <v>0</v>
      </c>
      <c r="AF408" s="33"/>
      <c r="AG408" s="34"/>
      <c r="AH408" s="1" t="str">
        <f t="shared" si="380"/>
        <v/>
      </c>
    </row>
    <row r="409">
      <c r="A409" s="14" t="s">
        <v>303</v>
      </c>
      <c r="B409" s="15">
        <v>600</v>
      </c>
      <c r="C409" s="14" t="s">
        <v>264</v>
      </c>
      <c r="D409" s="14" t="s">
        <v>51</v>
      </c>
      <c r="E409" s="31" t="s">
        <v>271</v>
      </c>
      <c r="F409" s="32">
        <v>53855.699999999997</v>
      </c>
      <c r="G409" s="32">
        <v>53855.699999999997</v>
      </c>
      <c r="H409" s="32">
        <v>53855.699999999997</v>
      </c>
      <c r="I409" s="32"/>
      <c r="J409" s="32"/>
      <c r="K409" s="32"/>
      <c r="L409" s="32">
        <f t="shared" si="381"/>
        <v>53855.699999999997</v>
      </c>
      <c r="M409" s="32">
        <f t="shared" si="382"/>
        <v>53855.699999999997</v>
      </c>
      <c r="N409" s="32">
        <f t="shared" si="383"/>
        <v>53855.699999999997</v>
      </c>
      <c r="O409" s="32"/>
      <c r="P409" s="32"/>
      <c r="Q409" s="32"/>
      <c r="R409" s="32">
        <f t="shared" si="371"/>
        <v>53855.699999999997</v>
      </c>
      <c r="S409" s="32">
        <f t="shared" si="372"/>
        <v>53855.699999999997</v>
      </c>
      <c r="T409" s="32">
        <f t="shared" si="373"/>
        <v>53855.699999999997</v>
      </c>
      <c r="U409" s="32"/>
      <c r="V409" s="32">
        <f t="shared" si="374"/>
        <v>53855.699999999997</v>
      </c>
      <c r="W409" s="32">
        <f t="shared" si="375"/>
        <v>53855.699999999997</v>
      </c>
      <c r="X409" s="32">
        <f t="shared" si="376"/>
        <v>53855.699999999997</v>
      </c>
      <c r="Y409" s="32"/>
      <c r="Z409" s="32"/>
      <c r="AA409" s="32"/>
      <c r="AB409" s="32">
        <f t="shared" si="377"/>
        <v>53855.699999999997</v>
      </c>
      <c r="AC409" s="32">
        <f t="shared" si="378"/>
        <v>53855.699999999997</v>
      </c>
      <c r="AD409" s="32">
        <f t="shared" si="379"/>
        <v>53855.699999999997</v>
      </c>
      <c r="AE409" s="32"/>
      <c r="AF409" s="33"/>
      <c r="AG409" s="34"/>
      <c r="AH409" s="1" t="str">
        <f t="shared" si="380"/>
        <v>1103</v>
      </c>
    </row>
    <row r="410">
      <c r="A410" s="14" t="s">
        <v>305</v>
      </c>
      <c r="B410" s="15"/>
      <c r="C410" s="14"/>
      <c r="D410" s="14"/>
      <c r="E410" s="31" t="s">
        <v>217</v>
      </c>
      <c r="F410" s="32">
        <f t="shared" si="426"/>
        <v>5394.7000000000007</v>
      </c>
      <c r="G410" s="32">
        <f t="shared" si="427"/>
        <v>0</v>
      </c>
      <c r="H410" s="32">
        <f t="shared" si="428"/>
        <v>0</v>
      </c>
      <c r="I410" s="32">
        <f t="shared" si="429"/>
        <v>-0.24299999999999999</v>
      </c>
      <c r="J410" s="32">
        <f t="shared" si="430"/>
        <v>0</v>
      </c>
      <c r="K410" s="32">
        <f t="shared" si="431"/>
        <v>0</v>
      </c>
      <c r="L410" s="32">
        <f t="shared" si="381"/>
        <v>5394.4570000000003</v>
      </c>
      <c r="M410" s="32">
        <f t="shared" si="382"/>
        <v>0</v>
      </c>
      <c r="N410" s="32">
        <f t="shared" si="383"/>
        <v>0</v>
      </c>
      <c r="O410" s="32">
        <f t="shared" si="432"/>
        <v>0</v>
      </c>
      <c r="P410" s="32">
        <f t="shared" si="433"/>
        <v>0</v>
      </c>
      <c r="Q410" s="32">
        <f t="shared" si="434"/>
        <v>0</v>
      </c>
      <c r="R410" s="32">
        <f t="shared" si="371"/>
        <v>5394.4570000000003</v>
      </c>
      <c r="S410" s="32">
        <f t="shared" si="372"/>
        <v>0</v>
      </c>
      <c r="T410" s="32">
        <f t="shared" si="373"/>
        <v>0</v>
      </c>
      <c r="U410" s="32">
        <f t="shared" si="435"/>
        <v>0</v>
      </c>
      <c r="V410" s="32">
        <f t="shared" si="374"/>
        <v>5394.4570000000003</v>
      </c>
      <c r="W410" s="32">
        <f t="shared" si="375"/>
        <v>0</v>
      </c>
      <c r="X410" s="32">
        <f t="shared" si="376"/>
        <v>0</v>
      </c>
      <c r="Y410" s="32">
        <f t="shared" si="436"/>
        <v>-2697.0999999999999</v>
      </c>
      <c r="Z410" s="32">
        <f t="shared" si="437"/>
        <v>0</v>
      </c>
      <c r="AA410" s="32">
        <f t="shared" si="438"/>
        <v>0</v>
      </c>
      <c r="AB410" s="32">
        <f t="shared" si="377"/>
        <v>2697.3570000000004</v>
      </c>
      <c r="AC410" s="32">
        <f t="shared" si="378"/>
        <v>0</v>
      </c>
      <c r="AD410" s="32">
        <f t="shared" si="379"/>
        <v>0</v>
      </c>
      <c r="AE410" s="32">
        <f t="shared" si="439"/>
        <v>0</v>
      </c>
      <c r="AF410" s="33"/>
      <c r="AG410" s="34"/>
      <c r="AH410" s="1" t="str">
        <f t="shared" si="380"/>
        <v/>
      </c>
    </row>
    <row r="411" ht="47.25">
      <c r="A411" s="14" t="s">
        <v>305</v>
      </c>
      <c r="B411" s="15" t="s">
        <v>55</v>
      </c>
      <c r="C411" s="14"/>
      <c r="D411" s="14"/>
      <c r="E411" s="31" t="s">
        <v>56</v>
      </c>
      <c r="F411" s="32">
        <f>F412+F413</f>
        <v>5394.7000000000007</v>
      </c>
      <c r="G411" s="32">
        <f>G412+G413</f>
        <v>0</v>
      </c>
      <c r="H411" s="32">
        <f>H412+H413</f>
        <v>0</v>
      </c>
      <c r="I411" s="32">
        <f>I412+I413</f>
        <v>-0.24299999999999999</v>
      </c>
      <c r="J411" s="32">
        <f>J412+J413</f>
        <v>0</v>
      </c>
      <c r="K411" s="32">
        <f>K412+K413</f>
        <v>0</v>
      </c>
      <c r="L411" s="32">
        <f t="shared" si="381"/>
        <v>5394.4570000000003</v>
      </c>
      <c r="M411" s="32">
        <f t="shared" si="382"/>
        <v>0</v>
      </c>
      <c r="N411" s="32">
        <f t="shared" si="383"/>
        <v>0</v>
      </c>
      <c r="O411" s="32">
        <f>O412+O413</f>
        <v>0</v>
      </c>
      <c r="P411" s="32">
        <f>P412+P413</f>
        <v>0</v>
      </c>
      <c r="Q411" s="32">
        <f>Q412+Q413</f>
        <v>0</v>
      </c>
      <c r="R411" s="32">
        <f t="shared" si="371"/>
        <v>5394.4570000000003</v>
      </c>
      <c r="S411" s="32">
        <f t="shared" si="372"/>
        <v>0</v>
      </c>
      <c r="T411" s="32">
        <f t="shared" si="373"/>
        <v>0</v>
      </c>
      <c r="U411" s="32">
        <f>U412+U413</f>
        <v>0</v>
      </c>
      <c r="V411" s="32">
        <f t="shared" si="374"/>
        <v>5394.4570000000003</v>
      </c>
      <c r="W411" s="32">
        <f t="shared" si="375"/>
        <v>0</v>
      </c>
      <c r="X411" s="32">
        <f t="shared" si="376"/>
        <v>0</v>
      </c>
      <c r="Y411" s="32">
        <f>Y412+Y413</f>
        <v>-2697.0999999999999</v>
      </c>
      <c r="Z411" s="32">
        <f>Z412+Z413</f>
        <v>0</v>
      </c>
      <c r="AA411" s="32">
        <f>AA412+AA413</f>
        <v>0</v>
      </c>
      <c r="AB411" s="32">
        <f t="shared" si="377"/>
        <v>2697.3570000000004</v>
      </c>
      <c r="AC411" s="32">
        <f t="shared" si="378"/>
        <v>0</v>
      </c>
      <c r="AD411" s="32">
        <f t="shared" si="379"/>
        <v>0</v>
      </c>
      <c r="AE411" s="32">
        <f>AE412+AE413</f>
        <v>0</v>
      </c>
      <c r="AF411" s="33"/>
      <c r="AG411" s="34"/>
      <c r="AH411" s="1" t="str">
        <f t="shared" si="380"/>
        <v/>
      </c>
    </row>
    <row r="412">
      <c r="A412" s="14" t="s">
        <v>305</v>
      </c>
      <c r="B412" s="15">
        <v>600</v>
      </c>
      <c r="C412" s="14" t="s">
        <v>264</v>
      </c>
      <c r="D412" s="14" t="s">
        <v>31</v>
      </c>
      <c r="E412" s="38" t="s">
        <v>265</v>
      </c>
      <c r="F412" s="32">
        <v>45.600000000000001</v>
      </c>
      <c r="G412" s="32"/>
      <c r="H412" s="32"/>
      <c r="I412" s="32"/>
      <c r="J412" s="32"/>
      <c r="K412" s="32"/>
      <c r="L412" s="32">
        <f t="shared" si="381"/>
        <v>45.600000000000001</v>
      </c>
      <c r="M412" s="32">
        <f t="shared" si="382"/>
        <v>0</v>
      </c>
      <c r="N412" s="32">
        <f t="shared" si="383"/>
        <v>0</v>
      </c>
      <c r="O412" s="32"/>
      <c r="P412" s="32"/>
      <c r="Q412" s="32"/>
      <c r="R412" s="32">
        <f t="shared" si="371"/>
        <v>45.600000000000001</v>
      </c>
      <c r="S412" s="32">
        <f t="shared" si="372"/>
        <v>0</v>
      </c>
      <c r="T412" s="32">
        <f t="shared" si="373"/>
        <v>0</v>
      </c>
      <c r="U412" s="32"/>
      <c r="V412" s="32">
        <f t="shared" si="374"/>
        <v>45.600000000000001</v>
      </c>
      <c r="W412" s="32">
        <f t="shared" si="375"/>
        <v>0</v>
      </c>
      <c r="X412" s="32">
        <f t="shared" si="376"/>
        <v>0</v>
      </c>
      <c r="Y412" s="32">
        <v>-22.800000000000001</v>
      </c>
      <c r="Z412" s="32"/>
      <c r="AA412" s="32"/>
      <c r="AB412" s="32">
        <f t="shared" si="377"/>
        <v>22.800000000000001</v>
      </c>
      <c r="AC412" s="32">
        <f t="shared" si="378"/>
        <v>0</v>
      </c>
      <c r="AD412" s="32">
        <f t="shared" si="379"/>
        <v>0</v>
      </c>
      <c r="AE412" s="32"/>
      <c r="AF412" s="33"/>
      <c r="AG412" s="34"/>
      <c r="AH412" s="1" t="str">
        <f t="shared" si="380"/>
        <v>1101</v>
      </c>
    </row>
    <row r="413">
      <c r="A413" s="14" t="s">
        <v>305</v>
      </c>
      <c r="B413" s="15">
        <v>600</v>
      </c>
      <c r="C413" s="14" t="s">
        <v>264</v>
      </c>
      <c r="D413" s="14" t="s">
        <v>51</v>
      </c>
      <c r="E413" s="31" t="s">
        <v>271</v>
      </c>
      <c r="F413" s="32">
        <f>5173+176.1</f>
        <v>5349.1000000000004</v>
      </c>
      <c r="G413" s="32"/>
      <c r="H413" s="32"/>
      <c r="I413" s="37">
        <v>-0.24299999999999999</v>
      </c>
      <c r="J413" s="32"/>
      <c r="K413" s="32"/>
      <c r="L413" s="32">
        <f t="shared" si="381"/>
        <v>5348.857</v>
      </c>
      <c r="M413" s="32">
        <f t="shared" si="382"/>
        <v>0</v>
      </c>
      <c r="N413" s="32">
        <f t="shared" si="383"/>
        <v>0</v>
      </c>
      <c r="O413" s="32"/>
      <c r="P413" s="32"/>
      <c r="Q413" s="32"/>
      <c r="R413" s="32">
        <f t="shared" si="371"/>
        <v>5348.857</v>
      </c>
      <c r="S413" s="32">
        <f t="shared" si="372"/>
        <v>0</v>
      </c>
      <c r="T413" s="32">
        <f t="shared" si="373"/>
        <v>0</v>
      </c>
      <c r="U413" s="32"/>
      <c r="V413" s="32">
        <f t="shared" si="374"/>
        <v>5348.857</v>
      </c>
      <c r="W413" s="32">
        <f t="shared" si="375"/>
        <v>0</v>
      </c>
      <c r="X413" s="32">
        <f t="shared" si="376"/>
        <v>0</v>
      </c>
      <c r="Y413" s="32">
        <f>-1.6-2672.7</f>
        <v>-2674.2999999999997</v>
      </c>
      <c r="Z413" s="32"/>
      <c r="AA413" s="32"/>
      <c r="AB413" s="32">
        <f t="shared" si="377"/>
        <v>2674.5570000000002</v>
      </c>
      <c r="AC413" s="32">
        <f t="shared" si="378"/>
        <v>0</v>
      </c>
      <c r="AD413" s="32">
        <f t="shared" si="379"/>
        <v>0</v>
      </c>
      <c r="AE413" s="32"/>
      <c r="AF413" s="33"/>
      <c r="AG413" s="34">
        <v>16</v>
      </c>
      <c r="AH413" s="1" t="str">
        <f t="shared" si="380"/>
        <v>1103</v>
      </c>
    </row>
    <row r="414" ht="47.25">
      <c r="A414" s="14" t="s">
        <v>306</v>
      </c>
      <c r="B414" s="15"/>
      <c r="C414" s="14"/>
      <c r="D414" s="14"/>
      <c r="E414" s="31" t="s">
        <v>307</v>
      </c>
      <c r="F414" s="32">
        <f t="shared" ref="F414:F417" si="440">F415</f>
        <v>2682</v>
      </c>
      <c r="G414" s="32">
        <f t="shared" ref="G414:G417" si="441">G415</f>
        <v>2682</v>
      </c>
      <c r="H414" s="32">
        <f t="shared" ref="H414:H417" si="442">H415</f>
        <v>2682</v>
      </c>
      <c r="I414" s="32">
        <f t="shared" ref="I414:I417" si="443">I415</f>
        <v>0</v>
      </c>
      <c r="J414" s="32">
        <f t="shared" ref="J414:J417" si="444">J415</f>
        <v>0</v>
      </c>
      <c r="K414" s="32">
        <f t="shared" ref="K414:K417" si="445">K415</f>
        <v>0</v>
      </c>
      <c r="L414" s="32">
        <f t="shared" si="381"/>
        <v>2682</v>
      </c>
      <c r="M414" s="32">
        <f t="shared" si="382"/>
        <v>2682</v>
      </c>
      <c r="N414" s="32">
        <f t="shared" si="383"/>
        <v>2682</v>
      </c>
      <c r="O414" s="32">
        <f t="shared" ref="O414:O417" si="446">O415</f>
        <v>2682</v>
      </c>
      <c r="P414" s="32">
        <f t="shared" ref="P414:P417" si="447">P415</f>
        <v>2682</v>
      </c>
      <c r="Q414" s="32">
        <f t="shared" ref="Q414:Q417" si="448">Q415</f>
        <v>2682</v>
      </c>
      <c r="R414" s="32">
        <f t="shared" si="371"/>
        <v>5364</v>
      </c>
      <c r="S414" s="32">
        <f t="shared" si="372"/>
        <v>5364</v>
      </c>
      <c r="T414" s="32">
        <f t="shared" si="373"/>
        <v>5364</v>
      </c>
      <c r="U414" s="32">
        <f t="shared" ref="U414:U417" si="449">U415</f>
        <v>0</v>
      </c>
      <c r="V414" s="32">
        <f t="shared" si="374"/>
        <v>5364</v>
      </c>
      <c r="W414" s="32">
        <f t="shared" si="375"/>
        <v>5364</v>
      </c>
      <c r="X414" s="32">
        <f t="shared" si="376"/>
        <v>5364</v>
      </c>
      <c r="Y414" s="32">
        <f t="shared" ref="Y414:Y417" si="450">Y415</f>
        <v>-720</v>
      </c>
      <c r="Z414" s="32">
        <f t="shared" ref="Z414:Z417" si="451">Z415</f>
        <v>0</v>
      </c>
      <c r="AA414" s="32">
        <f t="shared" ref="AA414:AA417" si="452">AA415</f>
        <v>0</v>
      </c>
      <c r="AB414" s="32">
        <f t="shared" si="377"/>
        <v>4644</v>
      </c>
      <c r="AC414" s="32">
        <f t="shared" si="378"/>
        <v>5364</v>
      </c>
      <c r="AD414" s="32">
        <f t="shared" si="379"/>
        <v>5364</v>
      </c>
      <c r="AE414" s="32">
        <f t="shared" ref="AE414:AE417" si="453">AE415</f>
        <v>0</v>
      </c>
      <c r="AF414" s="33"/>
      <c r="AG414" s="34"/>
      <c r="AH414" s="1" t="str">
        <f t="shared" si="380"/>
        <v/>
      </c>
    </row>
    <row r="415" ht="31.5">
      <c r="A415" s="14" t="s">
        <v>306</v>
      </c>
      <c r="B415" s="15" t="s">
        <v>188</v>
      </c>
      <c r="C415" s="14"/>
      <c r="D415" s="14"/>
      <c r="E415" s="31" t="s">
        <v>189</v>
      </c>
      <c r="F415" s="32">
        <f t="shared" si="440"/>
        <v>2682</v>
      </c>
      <c r="G415" s="32">
        <f t="shared" si="441"/>
        <v>2682</v>
      </c>
      <c r="H415" s="32">
        <f t="shared" si="442"/>
        <v>2682</v>
      </c>
      <c r="I415" s="32">
        <f t="shared" si="443"/>
        <v>0</v>
      </c>
      <c r="J415" s="32">
        <f t="shared" si="444"/>
        <v>0</v>
      </c>
      <c r="K415" s="32">
        <f t="shared" si="445"/>
        <v>0</v>
      </c>
      <c r="L415" s="32">
        <f t="shared" si="381"/>
        <v>2682</v>
      </c>
      <c r="M415" s="32">
        <f t="shared" si="382"/>
        <v>2682</v>
      </c>
      <c r="N415" s="32">
        <f t="shared" si="383"/>
        <v>2682</v>
      </c>
      <c r="O415" s="32">
        <f t="shared" si="446"/>
        <v>2682</v>
      </c>
      <c r="P415" s="32">
        <f t="shared" si="447"/>
        <v>2682</v>
      </c>
      <c r="Q415" s="32">
        <f t="shared" si="448"/>
        <v>2682</v>
      </c>
      <c r="R415" s="32">
        <f t="shared" si="371"/>
        <v>5364</v>
      </c>
      <c r="S415" s="32">
        <f t="shared" si="372"/>
        <v>5364</v>
      </c>
      <c r="T415" s="32">
        <f t="shared" si="373"/>
        <v>5364</v>
      </c>
      <c r="U415" s="32">
        <f t="shared" si="449"/>
        <v>0</v>
      </c>
      <c r="V415" s="32">
        <f t="shared" si="374"/>
        <v>5364</v>
      </c>
      <c r="W415" s="32">
        <f t="shared" si="375"/>
        <v>5364</v>
      </c>
      <c r="X415" s="32">
        <f t="shared" si="376"/>
        <v>5364</v>
      </c>
      <c r="Y415" s="32">
        <f t="shared" si="450"/>
        <v>-720</v>
      </c>
      <c r="Z415" s="32">
        <f t="shared" si="451"/>
        <v>0</v>
      </c>
      <c r="AA415" s="32">
        <f t="shared" si="452"/>
        <v>0</v>
      </c>
      <c r="AB415" s="32">
        <f t="shared" si="377"/>
        <v>4644</v>
      </c>
      <c r="AC415" s="32">
        <f t="shared" si="378"/>
        <v>5364</v>
      </c>
      <c r="AD415" s="32">
        <f t="shared" si="379"/>
        <v>5364</v>
      </c>
      <c r="AE415" s="32">
        <f t="shared" si="453"/>
        <v>0</v>
      </c>
      <c r="AF415" s="33"/>
      <c r="AG415" s="34"/>
      <c r="AH415" s="1" t="str">
        <f t="shared" si="380"/>
        <v/>
      </c>
    </row>
    <row r="416">
      <c r="A416" s="14" t="s">
        <v>306</v>
      </c>
      <c r="B416" s="15">
        <v>300</v>
      </c>
      <c r="C416" s="14" t="s">
        <v>264</v>
      </c>
      <c r="D416" s="14" t="s">
        <v>51</v>
      </c>
      <c r="E416" s="31" t="s">
        <v>271</v>
      </c>
      <c r="F416" s="32">
        <v>2682</v>
      </c>
      <c r="G416" s="32">
        <v>2682</v>
      </c>
      <c r="H416" s="32">
        <v>2682</v>
      </c>
      <c r="I416" s="32"/>
      <c r="J416" s="32"/>
      <c r="K416" s="32"/>
      <c r="L416" s="32">
        <f t="shared" si="381"/>
        <v>2682</v>
      </c>
      <c r="M416" s="32">
        <f t="shared" si="382"/>
        <v>2682</v>
      </c>
      <c r="N416" s="32">
        <f t="shared" si="383"/>
        <v>2682</v>
      </c>
      <c r="O416" s="32">
        <v>2682</v>
      </c>
      <c r="P416" s="32">
        <v>2682</v>
      </c>
      <c r="Q416" s="32">
        <v>2682</v>
      </c>
      <c r="R416" s="32">
        <f t="shared" si="371"/>
        <v>5364</v>
      </c>
      <c r="S416" s="32">
        <f t="shared" si="372"/>
        <v>5364</v>
      </c>
      <c r="T416" s="32">
        <f t="shared" si="373"/>
        <v>5364</v>
      </c>
      <c r="U416" s="32"/>
      <c r="V416" s="32">
        <f t="shared" si="374"/>
        <v>5364</v>
      </c>
      <c r="W416" s="32">
        <f t="shared" si="375"/>
        <v>5364</v>
      </c>
      <c r="X416" s="32">
        <f t="shared" si="376"/>
        <v>5364</v>
      </c>
      <c r="Y416" s="32">
        <v>-720</v>
      </c>
      <c r="Z416" s="32"/>
      <c r="AA416" s="32"/>
      <c r="AB416" s="32">
        <f t="shared" si="377"/>
        <v>4644</v>
      </c>
      <c r="AC416" s="32">
        <f t="shared" si="378"/>
        <v>5364</v>
      </c>
      <c r="AD416" s="32">
        <f t="shared" si="379"/>
        <v>5364</v>
      </c>
      <c r="AE416" s="32"/>
      <c r="AF416" s="33"/>
      <c r="AG416" s="34"/>
      <c r="AH416" s="1" t="str">
        <f t="shared" si="380"/>
        <v>1103</v>
      </c>
    </row>
    <row r="417" ht="63">
      <c r="A417" s="14" t="s">
        <v>308</v>
      </c>
      <c r="B417" s="15"/>
      <c r="C417" s="14"/>
      <c r="D417" s="14"/>
      <c r="E417" s="31" t="s">
        <v>219</v>
      </c>
      <c r="F417" s="32">
        <f t="shared" si="440"/>
        <v>19420.299999999999</v>
      </c>
      <c r="G417" s="32">
        <f t="shared" si="441"/>
        <v>19420.299999999999</v>
      </c>
      <c r="H417" s="32">
        <f t="shared" si="442"/>
        <v>19420.299999999999</v>
      </c>
      <c r="I417" s="32">
        <f t="shared" si="443"/>
        <v>0</v>
      </c>
      <c r="J417" s="32">
        <f t="shared" si="444"/>
        <v>0</v>
      </c>
      <c r="K417" s="32">
        <f t="shared" si="445"/>
        <v>0</v>
      </c>
      <c r="L417" s="32">
        <f t="shared" si="381"/>
        <v>19420.299999999999</v>
      </c>
      <c r="M417" s="32">
        <f t="shared" si="382"/>
        <v>19420.299999999999</v>
      </c>
      <c r="N417" s="32">
        <f t="shared" si="383"/>
        <v>19420.299999999999</v>
      </c>
      <c r="O417" s="32">
        <f t="shared" si="446"/>
        <v>0</v>
      </c>
      <c r="P417" s="32">
        <f t="shared" si="447"/>
        <v>0</v>
      </c>
      <c r="Q417" s="32">
        <f t="shared" si="448"/>
        <v>0</v>
      </c>
      <c r="R417" s="32">
        <f t="shared" si="371"/>
        <v>19420.299999999999</v>
      </c>
      <c r="S417" s="32">
        <f t="shared" si="372"/>
        <v>19420.299999999999</v>
      </c>
      <c r="T417" s="32">
        <f t="shared" si="373"/>
        <v>19420.299999999999</v>
      </c>
      <c r="U417" s="32">
        <f t="shared" si="449"/>
        <v>0</v>
      </c>
      <c r="V417" s="32">
        <f t="shared" si="374"/>
        <v>19420.299999999999</v>
      </c>
      <c r="W417" s="32">
        <f t="shared" si="375"/>
        <v>19420.299999999999</v>
      </c>
      <c r="X417" s="32">
        <f t="shared" si="376"/>
        <v>19420.299999999999</v>
      </c>
      <c r="Y417" s="32">
        <f t="shared" si="450"/>
        <v>0</v>
      </c>
      <c r="Z417" s="32">
        <f t="shared" si="451"/>
        <v>0</v>
      </c>
      <c r="AA417" s="32">
        <f t="shared" si="452"/>
        <v>0</v>
      </c>
      <c r="AB417" s="32">
        <f t="shared" si="377"/>
        <v>19420.299999999999</v>
      </c>
      <c r="AC417" s="32">
        <f t="shared" si="378"/>
        <v>19420.299999999999</v>
      </c>
      <c r="AD417" s="32">
        <f t="shared" si="379"/>
        <v>19420.299999999999</v>
      </c>
      <c r="AE417" s="32">
        <f t="shared" si="453"/>
        <v>0</v>
      </c>
      <c r="AF417" s="33"/>
      <c r="AG417" s="34"/>
      <c r="AH417" s="1" t="str">
        <f t="shared" si="380"/>
        <v/>
      </c>
    </row>
    <row r="418" ht="47.25">
      <c r="A418" s="14" t="s">
        <v>308</v>
      </c>
      <c r="B418" s="15" t="s">
        <v>55</v>
      </c>
      <c r="C418" s="14"/>
      <c r="D418" s="14"/>
      <c r="E418" s="31" t="s">
        <v>56</v>
      </c>
      <c r="F418" s="32">
        <f>F420+F419</f>
        <v>19420.299999999999</v>
      </c>
      <c r="G418" s="32">
        <f>G420+G419</f>
        <v>19420.299999999999</v>
      </c>
      <c r="H418" s="32">
        <f>H420+H419</f>
        <v>19420.299999999999</v>
      </c>
      <c r="I418" s="32">
        <f>I420+I419</f>
        <v>0</v>
      </c>
      <c r="J418" s="32">
        <f>J420+J419</f>
        <v>0</v>
      </c>
      <c r="K418" s="32">
        <f>K420+K419</f>
        <v>0</v>
      </c>
      <c r="L418" s="32">
        <f t="shared" si="381"/>
        <v>19420.299999999999</v>
      </c>
      <c r="M418" s="32">
        <f t="shared" si="382"/>
        <v>19420.299999999999</v>
      </c>
      <c r="N418" s="32">
        <f t="shared" si="383"/>
        <v>19420.299999999999</v>
      </c>
      <c r="O418" s="32">
        <f>O420+O419</f>
        <v>0</v>
      </c>
      <c r="P418" s="32">
        <f>P420+P419</f>
        <v>0</v>
      </c>
      <c r="Q418" s="32">
        <f>Q420+Q419</f>
        <v>0</v>
      </c>
      <c r="R418" s="32">
        <f t="shared" si="371"/>
        <v>19420.299999999999</v>
      </c>
      <c r="S418" s="32">
        <f t="shared" si="372"/>
        <v>19420.299999999999</v>
      </c>
      <c r="T418" s="32">
        <f t="shared" si="373"/>
        <v>19420.299999999999</v>
      </c>
      <c r="U418" s="32">
        <f>U420+U419</f>
        <v>0</v>
      </c>
      <c r="V418" s="32">
        <f t="shared" si="374"/>
        <v>19420.299999999999</v>
      </c>
      <c r="W418" s="32">
        <f t="shared" si="375"/>
        <v>19420.299999999999</v>
      </c>
      <c r="X418" s="32">
        <f t="shared" si="376"/>
        <v>19420.299999999999</v>
      </c>
      <c r="Y418" s="32">
        <f>Y420+Y419</f>
        <v>0</v>
      </c>
      <c r="Z418" s="32">
        <f>Z420+Z419</f>
        <v>0</v>
      </c>
      <c r="AA418" s="32">
        <f>AA420+AA419</f>
        <v>0</v>
      </c>
      <c r="AB418" s="32">
        <f t="shared" si="377"/>
        <v>19420.299999999999</v>
      </c>
      <c r="AC418" s="32">
        <f t="shared" si="378"/>
        <v>19420.299999999999</v>
      </c>
      <c r="AD418" s="32">
        <f t="shared" si="379"/>
        <v>19420.299999999999</v>
      </c>
      <c r="AE418" s="32">
        <f>AE420+AE419</f>
        <v>0</v>
      </c>
      <c r="AF418" s="33"/>
      <c r="AG418" s="34"/>
      <c r="AH418" s="1" t="str">
        <f t="shared" si="380"/>
        <v/>
      </c>
    </row>
    <row r="419">
      <c r="A419" s="14" t="s">
        <v>308</v>
      </c>
      <c r="B419" s="15">
        <v>600</v>
      </c>
      <c r="C419" s="14" t="s">
        <v>100</v>
      </c>
      <c r="D419" s="14" t="s">
        <v>51</v>
      </c>
      <c r="E419" s="31" t="s">
        <v>220</v>
      </c>
      <c r="F419" s="32">
        <v>200</v>
      </c>
      <c r="G419" s="32">
        <v>200</v>
      </c>
      <c r="H419" s="32">
        <v>200</v>
      </c>
      <c r="I419" s="32"/>
      <c r="J419" s="32"/>
      <c r="K419" s="32"/>
      <c r="L419" s="32">
        <f t="shared" si="381"/>
        <v>200</v>
      </c>
      <c r="M419" s="32">
        <f t="shared" si="382"/>
        <v>200</v>
      </c>
      <c r="N419" s="32">
        <f t="shared" si="383"/>
        <v>200</v>
      </c>
      <c r="O419" s="32"/>
      <c r="P419" s="32"/>
      <c r="Q419" s="32"/>
      <c r="R419" s="32">
        <f t="shared" si="371"/>
        <v>200</v>
      </c>
      <c r="S419" s="32">
        <f t="shared" si="372"/>
        <v>200</v>
      </c>
      <c r="T419" s="32">
        <f t="shared" si="373"/>
        <v>200</v>
      </c>
      <c r="U419" s="32"/>
      <c r="V419" s="32">
        <f t="shared" si="374"/>
        <v>200</v>
      </c>
      <c r="W419" s="32">
        <f t="shared" si="375"/>
        <v>200</v>
      </c>
      <c r="X419" s="32">
        <f t="shared" si="376"/>
        <v>200</v>
      </c>
      <c r="Y419" s="32"/>
      <c r="Z419" s="32"/>
      <c r="AA419" s="32"/>
      <c r="AB419" s="32">
        <f t="shared" si="377"/>
        <v>200</v>
      </c>
      <c r="AC419" s="32">
        <f t="shared" si="378"/>
        <v>200</v>
      </c>
      <c r="AD419" s="32">
        <f t="shared" si="379"/>
        <v>200</v>
      </c>
      <c r="AE419" s="32"/>
      <c r="AF419" s="33"/>
      <c r="AG419" s="34"/>
      <c r="AH419" s="1" t="str">
        <f t="shared" si="380"/>
        <v>1003</v>
      </c>
    </row>
    <row r="420">
      <c r="A420" s="14" t="s">
        <v>308</v>
      </c>
      <c r="B420" s="15">
        <v>600</v>
      </c>
      <c r="C420" s="14" t="s">
        <v>264</v>
      </c>
      <c r="D420" s="14" t="s">
        <v>51</v>
      </c>
      <c r="E420" s="31" t="s">
        <v>271</v>
      </c>
      <c r="F420" s="32">
        <v>19220.299999999999</v>
      </c>
      <c r="G420" s="32">
        <v>19220.299999999999</v>
      </c>
      <c r="H420" s="32">
        <v>19220.299999999999</v>
      </c>
      <c r="I420" s="32"/>
      <c r="J420" s="32"/>
      <c r="K420" s="32"/>
      <c r="L420" s="32">
        <f t="shared" si="381"/>
        <v>19220.299999999999</v>
      </c>
      <c r="M420" s="32">
        <f t="shared" si="382"/>
        <v>19220.299999999999</v>
      </c>
      <c r="N420" s="32">
        <f t="shared" si="383"/>
        <v>19220.299999999999</v>
      </c>
      <c r="O420" s="32"/>
      <c r="P420" s="32"/>
      <c r="Q420" s="32"/>
      <c r="R420" s="32">
        <f t="shared" ref="R420:R483" si="454">L420+O420</f>
        <v>19220.299999999999</v>
      </c>
      <c r="S420" s="32">
        <f t="shared" ref="S420:S483" si="455">M420+P420</f>
        <v>19220.299999999999</v>
      </c>
      <c r="T420" s="32">
        <f t="shared" ref="T420:T483" si="456">N420+Q420</f>
        <v>19220.299999999999</v>
      </c>
      <c r="U420" s="32"/>
      <c r="V420" s="32">
        <f t="shared" ref="V420:V483" si="457">R420+U420</f>
        <v>19220.299999999999</v>
      </c>
      <c r="W420" s="32">
        <f t="shared" ref="W420:W483" si="458">S420</f>
        <v>19220.299999999999</v>
      </c>
      <c r="X420" s="32">
        <f t="shared" ref="X420:X483" si="459">T420</f>
        <v>19220.299999999999</v>
      </c>
      <c r="Y420" s="32"/>
      <c r="Z420" s="32"/>
      <c r="AA420" s="32"/>
      <c r="AB420" s="32">
        <f t="shared" ref="AB420:AB483" si="460">V420+Y420</f>
        <v>19220.299999999999</v>
      </c>
      <c r="AC420" s="32">
        <f t="shared" ref="AC420:AC483" si="461">W420+Z420</f>
        <v>19220.299999999999</v>
      </c>
      <c r="AD420" s="32">
        <f t="shared" ref="AD420:AD483" si="462">X420+AA420</f>
        <v>19220.299999999999</v>
      </c>
      <c r="AE420" s="32"/>
      <c r="AF420" s="33"/>
      <c r="AG420" s="34"/>
      <c r="AH420" s="1" t="str">
        <f t="shared" ref="AH420:AH483" si="463">CONCATENATE(C420,D420)</f>
        <v>1103</v>
      </c>
    </row>
    <row r="421" ht="63">
      <c r="A421" s="14" t="s">
        <v>309</v>
      </c>
      <c r="B421" s="15"/>
      <c r="C421" s="14"/>
      <c r="D421" s="14"/>
      <c r="E421" s="31" t="s">
        <v>310</v>
      </c>
      <c r="F421" s="32">
        <f>F422+F427</f>
        <v>96382.800000000003</v>
      </c>
      <c r="G421" s="32">
        <f>G422+G427</f>
        <v>98934.300000000003</v>
      </c>
      <c r="H421" s="32">
        <f>H422+H427</f>
        <v>98934.300000000003</v>
      </c>
      <c r="I421" s="32">
        <f>I422+I427</f>
        <v>0</v>
      </c>
      <c r="J421" s="32">
        <f>J422+J427</f>
        <v>0</v>
      </c>
      <c r="K421" s="32">
        <f>K422+K427</f>
        <v>0</v>
      </c>
      <c r="L421" s="32">
        <f t="shared" si="381"/>
        <v>96382.800000000003</v>
      </c>
      <c r="M421" s="32">
        <f t="shared" si="382"/>
        <v>98934.300000000003</v>
      </c>
      <c r="N421" s="32">
        <f t="shared" si="383"/>
        <v>98934.300000000003</v>
      </c>
      <c r="O421" s="32">
        <f>O422+O427</f>
        <v>0</v>
      </c>
      <c r="P421" s="32">
        <f>P422+P427</f>
        <v>0</v>
      </c>
      <c r="Q421" s="32">
        <f>Q422+Q427</f>
        <v>0</v>
      </c>
      <c r="R421" s="32">
        <f t="shared" si="454"/>
        <v>96382.800000000003</v>
      </c>
      <c r="S421" s="32">
        <f t="shared" si="455"/>
        <v>98934.300000000003</v>
      </c>
      <c r="T421" s="32">
        <f t="shared" si="456"/>
        <v>98934.300000000003</v>
      </c>
      <c r="U421" s="32">
        <f>U422+U427</f>
        <v>0</v>
      </c>
      <c r="V421" s="32">
        <f t="shared" si="457"/>
        <v>96382.800000000003</v>
      </c>
      <c r="W421" s="32">
        <f t="shared" si="458"/>
        <v>98934.300000000003</v>
      </c>
      <c r="X421" s="32">
        <f t="shared" si="459"/>
        <v>98934.300000000003</v>
      </c>
      <c r="Y421" s="32">
        <f>Y422+Y427</f>
        <v>-1274.0999999999999</v>
      </c>
      <c r="Z421" s="32">
        <f>Z422+Z427</f>
        <v>0</v>
      </c>
      <c r="AA421" s="32">
        <f>AA422+AA427</f>
        <v>0</v>
      </c>
      <c r="AB421" s="32">
        <f t="shared" si="460"/>
        <v>95108.699999999997</v>
      </c>
      <c r="AC421" s="32">
        <f t="shared" si="461"/>
        <v>98934.300000000003</v>
      </c>
      <c r="AD421" s="32">
        <f t="shared" si="462"/>
        <v>98934.300000000003</v>
      </c>
      <c r="AE421" s="32">
        <f>AE422+AE427</f>
        <v>0</v>
      </c>
      <c r="AF421" s="33"/>
      <c r="AG421" s="34"/>
      <c r="AH421" s="1" t="str">
        <f t="shared" si="463"/>
        <v/>
      </c>
    </row>
    <row r="422" ht="31.5">
      <c r="A422" s="14" t="s">
        <v>311</v>
      </c>
      <c r="B422" s="15"/>
      <c r="C422" s="14"/>
      <c r="D422" s="14"/>
      <c r="E422" s="31" t="s">
        <v>179</v>
      </c>
      <c r="F422" s="32">
        <f>F423+F425</f>
        <v>25170</v>
      </c>
      <c r="G422" s="32">
        <f>G423+G425</f>
        <v>25840.100000000002</v>
      </c>
      <c r="H422" s="32">
        <f>H423+H425</f>
        <v>25840.100000000002</v>
      </c>
      <c r="I422" s="32">
        <f>I423+I425</f>
        <v>0</v>
      </c>
      <c r="J422" s="32">
        <f>J423+J425</f>
        <v>0</v>
      </c>
      <c r="K422" s="32">
        <f>K423+K425</f>
        <v>0</v>
      </c>
      <c r="L422" s="32">
        <f t="shared" si="381"/>
        <v>25170</v>
      </c>
      <c r="M422" s="32">
        <f t="shared" si="382"/>
        <v>25840.100000000002</v>
      </c>
      <c r="N422" s="32">
        <f t="shared" si="383"/>
        <v>25840.100000000002</v>
      </c>
      <c r="O422" s="32">
        <f>O423+O425</f>
        <v>0</v>
      </c>
      <c r="P422" s="32">
        <f>P423+P425</f>
        <v>0</v>
      </c>
      <c r="Q422" s="32">
        <f>Q423+Q425</f>
        <v>0</v>
      </c>
      <c r="R422" s="32">
        <f t="shared" si="454"/>
        <v>25170</v>
      </c>
      <c r="S422" s="32">
        <f t="shared" si="455"/>
        <v>25840.100000000002</v>
      </c>
      <c r="T422" s="32">
        <f t="shared" si="456"/>
        <v>25840.100000000002</v>
      </c>
      <c r="U422" s="32">
        <f>U423+U425</f>
        <v>0</v>
      </c>
      <c r="V422" s="32">
        <f t="shared" si="457"/>
        <v>25170</v>
      </c>
      <c r="W422" s="32">
        <f t="shared" si="458"/>
        <v>25840.100000000002</v>
      </c>
      <c r="X422" s="32">
        <f t="shared" si="459"/>
        <v>25840.100000000002</v>
      </c>
      <c r="Y422" s="32">
        <f>Y423+Y425</f>
        <v>-333.39999999999998</v>
      </c>
      <c r="Z422" s="32">
        <f>Z423+Z425</f>
        <v>0</v>
      </c>
      <c r="AA422" s="32">
        <f>AA423+AA425</f>
        <v>0</v>
      </c>
      <c r="AB422" s="32">
        <f t="shared" si="460"/>
        <v>24836.599999999999</v>
      </c>
      <c r="AC422" s="32">
        <f t="shared" si="461"/>
        <v>25840.100000000002</v>
      </c>
      <c r="AD422" s="32">
        <f t="shared" si="462"/>
        <v>25840.100000000002</v>
      </c>
      <c r="AE422" s="32">
        <f>AE423+AE425</f>
        <v>0</v>
      </c>
      <c r="AF422" s="33"/>
      <c r="AG422" s="34"/>
      <c r="AH422" s="1" t="str">
        <f t="shared" si="463"/>
        <v/>
      </c>
    </row>
    <row r="423" ht="94.5">
      <c r="A423" s="14" t="s">
        <v>311</v>
      </c>
      <c r="B423" s="15" t="s">
        <v>151</v>
      </c>
      <c r="C423" s="14"/>
      <c r="D423" s="14"/>
      <c r="E423" s="31" t="s">
        <v>152</v>
      </c>
      <c r="F423" s="32">
        <f>F424</f>
        <v>23975</v>
      </c>
      <c r="G423" s="32">
        <f>G424</f>
        <v>24645.100000000002</v>
      </c>
      <c r="H423" s="32">
        <f>H424</f>
        <v>24645.100000000002</v>
      </c>
      <c r="I423" s="32">
        <f>I424</f>
        <v>0</v>
      </c>
      <c r="J423" s="32">
        <f>J424</f>
        <v>0</v>
      </c>
      <c r="K423" s="32">
        <f>K424</f>
        <v>0</v>
      </c>
      <c r="L423" s="32">
        <f t="shared" si="381"/>
        <v>23975</v>
      </c>
      <c r="M423" s="32">
        <f t="shared" si="382"/>
        <v>24645.100000000002</v>
      </c>
      <c r="N423" s="32">
        <f t="shared" si="383"/>
        <v>24645.100000000002</v>
      </c>
      <c r="O423" s="32">
        <f>O424</f>
        <v>0</v>
      </c>
      <c r="P423" s="32">
        <f>P424</f>
        <v>0</v>
      </c>
      <c r="Q423" s="32">
        <f>Q424</f>
        <v>0</v>
      </c>
      <c r="R423" s="32">
        <f t="shared" si="454"/>
        <v>23975</v>
      </c>
      <c r="S423" s="32">
        <f t="shared" si="455"/>
        <v>24645.100000000002</v>
      </c>
      <c r="T423" s="32">
        <f t="shared" si="456"/>
        <v>24645.100000000002</v>
      </c>
      <c r="U423" s="32">
        <f>U424</f>
        <v>0</v>
      </c>
      <c r="V423" s="32">
        <f t="shared" si="457"/>
        <v>23975</v>
      </c>
      <c r="W423" s="32">
        <f t="shared" si="458"/>
        <v>24645.100000000002</v>
      </c>
      <c r="X423" s="32">
        <f t="shared" si="459"/>
        <v>24645.100000000002</v>
      </c>
      <c r="Y423" s="32">
        <f>Y424</f>
        <v>-333.39999999999998</v>
      </c>
      <c r="Z423" s="32">
        <f>Z424</f>
        <v>0</v>
      </c>
      <c r="AA423" s="32">
        <f>AA424</f>
        <v>0</v>
      </c>
      <c r="AB423" s="32">
        <f t="shared" si="460"/>
        <v>23641.599999999999</v>
      </c>
      <c r="AC423" s="32">
        <f t="shared" si="461"/>
        <v>24645.100000000002</v>
      </c>
      <c r="AD423" s="32">
        <f t="shared" si="462"/>
        <v>24645.100000000002</v>
      </c>
      <c r="AE423" s="32">
        <f>AE424</f>
        <v>0</v>
      </c>
      <c r="AF423" s="33"/>
      <c r="AG423" s="34"/>
      <c r="AH423" s="1" t="str">
        <f t="shared" si="463"/>
        <v/>
      </c>
    </row>
    <row r="424" ht="31.5">
      <c r="A424" s="14" t="s">
        <v>311</v>
      </c>
      <c r="B424" s="15">
        <v>100</v>
      </c>
      <c r="C424" s="14" t="s">
        <v>264</v>
      </c>
      <c r="D424" s="14" t="s">
        <v>50</v>
      </c>
      <c r="E424" s="31" t="s">
        <v>312</v>
      </c>
      <c r="F424" s="32">
        <v>23975</v>
      </c>
      <c r="G424" s="32">
        <v>24645.100000000002</v>
      </c>
      <c r="H424" s="32">
        <v>24645.100000000002</v>
      </c>
      <c r="I424" s="32"/>
      <c r="J424" s="32"/>
      <c r="K424" s="32"/>
      <c r="L424" s="32">
        <f t="shared" si="381"/>
        <v>23975</v>
      </c>
      <c r="M424" s="32">
        <f t="shared" si="382"/>
        <v>24645.100000000002</v>
      </c>
      <c r="N424" s="32">
        <f t="shared" si="383"/>
        <v>24645.100000000002</v>
      </c>
      <c r="O424" s="32"/>
      <c r="P424" s="32"/>
      <c r="Q424" s="32"/>
      <c r="R424" s="32">
        <f t="shared" si="454"/>
        <v>23975</v>
      </c>
      <c r="S424" s="32">
        <f t="shared" si="455"/>
        <v>24645.100000000002</v>
      </c>
      <c r="T424" s="32">
        <f t="shared" si="456"/>
        <v>24645.100000000002</v>
      </c>
      <c r="U424" s="32"/>
      <c r="V424" s="32">
        <f t="shared" si="457"/>
        <v>23975</v>
      </c>
      <c r="W424" s="32">
        <f t="shared" si="458"/>
        <v>24645.100000000002</v>
      </c>
      <c r="X424" s="32">
        <f t="shared" si="459"/>
        <v>24645.100000000002</v>
      </c>
      <c r="Y424" s="32">
        <v>-333.39999999999998</v>
      </c>
      <c r="Z424" s="32"/>
      <c r="AA424" s="32"/>
      <c r="AB424" s="32">
        <f t="shared" si="460"/>
        <v>23641.599999999999</v>
      </c>
      <c r="AC424" s="32">
        <f t="shared" si="461"/>
        <v>24645.100000000002</v>
      </c>
      <c r="AD424" s="32">
        <f t="shared" si="462"/>
        <v>24645.100000000002</v>
      </c>
      <c r="AE424" s="32"/>
      <c r="AF424" s="33"/>
      <c r="AG424" s="34"/>
      <c r="AH424" s="1" t="str">
        <f t="shared" si="463"/>
        <v>1105</v>
      </c>
    </row>
    <row r="425" ht="31.5">
      <c r="A425" s="14" t="s">
        <v>311</v>
      </c>
      <c r="B425" s="15" t="s">
        <v>48</v>
      </c>
      <c r="C425" s="14"/>
      <c r="D425" s="14"/>
      <c r="E425" s="31" t="s">
        <v>49</v>
      </c>
      <c r="F425" s="32">
        <f>F426</f>
        <v>1195</v>
      </c>
      <c r="G425" s="32">
        <f>G426</f>
        <v>1195</v>
      </c>
      <c r="H425" s="32">
        <f>H426</f>
        <v>1195</v>
      </c>
      <c r="I425" s="32">
        <f>I426</f>
        <v>0</v>
      </c>
      <c r="J425" s="32">
        <f>J426</f>
        <v>0</v>
      </c>
      <c r="K425" s="32">
        <f>K426</f>
        <v>0</v>
      </c>
      <c r="L425" s="32">
        <f t="shared" si="381"/>
        <v>1195</v>
      </c>
      <c r="M425" s="32">
        <f t="shared" si="382"/>
        <v>1195</v>
      </c>
      <c r="N425" s="32">
        <f t="shared" si="383"/>
        <v>1195</v>
      </c>
      <c r="O425" s="32">
        <f>O426</f>
        <v>0</v>
      </c>
      <c r="P425" s="32">
        <f>P426</f>
        <v>0</v>
      </c>
      <c r="Q425" s="32">
        <f>Q426</f>
        <v>0</v>
      </c>
      <c r="R425" s="32">
        <f t="shared" si="454"/>
        <v>1195</v>
      </c>
      <c r="S425" s="32">
        <f t="shared" si="455"/>
        <v>1195</v>
      </c>
      <c r="T425" s="32">
        <f t="shared" si="456"/>
        <v>1195</v>
      </c>
      <c r="U425" s="32">
        <f>U426</f>
        <v>0</v>
      </c>
      <c r="V425" s="32">
        <f t="shared" si="457"/>
        <v>1195</v>
      </c>
      <c r="W425" s="32">
        <f t="shared" si="458"/>
        <v>1195</v>
      </c>
      <c r="X425" s="32">
        <f t="shared" si="459"/>
        <v>1195</v>
      </c>
      <c r="Y425" s="32">
        <f>Y426</f>
        <v>0</v>
      </c>
      <c r="Z425" s="32">
        <f>Z426</f>
        <v>0</v>
      </c>
      <c r="AA425" s="32">
        <f>AA426</f>
        <v>0</v>
      </c>
      <c r="AB425" s="32">
        <f t="shared" si="460"/>
        <v>1195</v>
      </c>
      <c r="AC425" s="32">
        <f t="shared" si="461"/>
        <v>1195</v>
      </c>
      <c r="AD425" s="32">
        <f t="shared" si="462"/>
        <v>1195</v>
      </c>
      <c r="AE425" s="32">
        <f>AE426</f>
        <v>0</v>
      </c>
      <c r="AF425" s="33"/>
      <c r="AG425" s="34"/>
      <c r="AH425" s="1" t="str">
        <f t="shared" si="463"/>
        <v/>
      </c>
    </row>
    <row r="426" ht="31.5">
      <c r="A426" s="14" t="s">
        <v>311</v>
      </c>
      <c r="B426" s="15">
        <v>200</v>
      </c>
      <c r="C426" s="14" t="s">
        <v>264</v>
      </c>
      <c r="D426" s="14" t="s">
        <v>50</v>
      </c>
      <c r="E426" s="31" t="s">
        <v>312</v>
      </c>
      <c r="F426" s="32">
        <v>1195</v>
      </c>
      <c r="G426" s="32">
        <v>1195</v>
      </c>
      <c r="H426" s="32">
        <v>1195</v>
      </c>
      <c r="I426" s="32"/>
      <c r="J426" s="32"/>
      <c r="K426" s="32"/>
      <c r="L426" s="32">
        <f t="shared" si="381"/>
        <v>1195</v>
      </c>
      <c r="M426" s="32">
        <f t="shared" si="382"/>
        <v>1195</v>
      </c>
      <c r="N426" s="32">
        <f t="shared" si="383"/>
        <v>1195</v>
      </c>
      <c r="O426" s="32"/>
      <c r="P426" s="32"/>
      <c r="Q426" s="32"/>
      <c r="R426" s="32">
        <f t="shared" si="454"/>
        <v>1195</v>
      </c>
      <c r="S426" s="32">
        <f t="shared" si="455"/>
        <v>1195</v>
      </c>
      <c r="T426" s="32">
        <f t="shared" si="456"/>
        <v>1195</v>
      </c>
      <c r="U426" s="32"/>
      <c r="V426" s="32">
        <f t="shared" si="457"/>
        <v>1195</v>
      </c>
      <c r="W426" s="32">
        <f t="shared" si="458"/>
        <v>1195</v>
      </c>
      <c r="X426" s="32">
        <f t="shared" si="459"/>
        <v>1195</v>
      </c>
      <c r="Y426" s="32"/>
      <c r="Z426" s="32"/>
      <c r="AA426" s="32"/>
      <c r="AB426" s="32">
        <f t="shared" si="460"/>
        <v>1195</v>
      </c>
      <c r="AC426" s="32">
        <f t="shared" si="461"/>
        <v>1195</v>
      </c>
      <c r="AD426" s="32">
        <f t="shared" si="462"/>
        <v>1195</v>
      </c>
      <c r="AE426" s="32"/>
      <c r="AF426" s="33"/>
      <c r="AG426" s="34"/>
      <c r="AH426" s="1" t="str">
        <f t="shared" si="463"/>
        <v>1105</v>
      </c>
    </row>
    <row r="427" ht="47.25">
      <c r="A427" s="14" t="s">
        <v>313</v>
      </c>
      <c r="B427" s="15"/>
      <c r="C427" s="14"/>
      <c r="D427" s="14"/>
      <c r="E427" s="31" t="s">
        <v>150</v>
      </c>
      <c r="F427" s="32">
        <f>F428+F430</f>
        <v>71212.800000000003</v>
      </c>
      <c r="G427" s="32">
        <f>G428+G430</f>
        <v>73094.199999999997</v>
      </c>
      <c r="H427" s="32">
        <f>H428+H430</f>
        <v>73094.199999999997</v>
      </c>
      <c r="I427" s="32">
        <f>I428+I430</f>
        <v>0</v>
      </c>
      <c r="J427" s="32">
        <f>J428+J430</f>
        <v>0</v>
      </c>
      <c r="K427" s="32">
        <f>K428+K430</f>
        <v>0</v>
      </c>
      <c r="L427" s="32">
        <f t="shared" si="381"/>
        <v>71212.800000000003</v>
      </c>
      <c r="M427" s="32">
        <f t="shared" si="382"/>
        <v>73094.199999999997</v>
      </c>
      <c r="N427" s="32">
        <f t="shared" si="383"/>
        <v>73094.199999999997</v>
      </c>
      <c r="O427" s="32">
        <f>O428+O430</f>
        <v>0</v>
      </c>
      <c r="P427" s="32">
        <f>P428+P430</f>
        <v>0</v>
      </c>
      <c r="Q427" s="32">
        <f>Q428+Q430</f>
        <v>0</v>
      </c>
      <c r="R427" s="32">
        <f t="shared" si="454"/>
        <v>71212.800000000003</v>
      </c>
      <c r="S427" s="32">
        <f t="shared" si="455"/>
        <v>73094.199999999997</v>
      </c>
      <c r="T427" s="32">
        <f t="shared" si="456"/>
        <v>73094.199999999997</v>
      </c>
      <c r="U427" s="32">
        <f>U428+U430</f>
        <v>0</v>
      </c>
      <c r="V427" s="32">
        <f t="shared" si="457"/>
        <v>71212.800000000003</v>
      </c>
      <c r="W427" s="32">
        <f t="shared" si="458"/>
        <v>73094.199999999997</v>
      </c>
      <c r="X427" s="32">
        <f t="shared" si="459"/>
        <v>73094.199999999997</v>
      </c>
      <c r="Y427" s="32">
        <f>Y428+Y430</f>
        <v>-940.70000000000005</v>
      </c>
      <c r="Z427" s="32">
        <f>Z428+Z430</f>
        <v>0</v>
      </c>
      <c r="AA427" s="32">
        <f>AA428+AA430</f>
        <v>0</v>
      </c>
      <c r="AB427" s="32">
        <f t="shared" si="460"/>
        <v>70272.100000000006</v>
      </c>
      <c r="AC427" s="32">
        <f t="shared" si="461"/>
        <v>73094.199999999997</v>
      </c>
      <c r="AD427" s="32">
        <f t="shared" si="462"/>
        <v>73094.199999999997</v>
      </c>
      <c r="AE427" s="32">
        <f>AE428+AE430</f>
        <v>0</v>
      </c>
      <c r="AF427" s="33"/>
      <c r="AG427" s="34"/>
      <c r="AH427" s="1" t="str">
        <f t="shared" si="463"/>
        <v/>
      </c>
    </row>
    <row r="428" ht="94.5">
      <c r="A428" s="14" t="s">
        <v>313</v>
      </c>
      <c r="B428" s="15" t="s">
        <v>151</v>
      </c>
      <c r="C428" s="14"/>
      <c r="D428" s="14"/>
      <c r="E428" s="31" t="s">
        <v>152</v>
      </c>
      <c r="F428" s="32">
        <f>F429</f>
        <v>66827.600000000006</v>
      </c>
      <c r="G428" s="32">
        <f>G429</f>
        <v>68709</v>
      </c>
      <c r="H428" s="32">
        <f>H429</f>
        <v>68709</v>
      </c>
      <c r="I428" s="32">
        <f>I429</f>
        <v>0</v>
      </c>
      <c r="J428" s="32">
        <f>J429</f>
        <v>0</v>
      </c>
      <c r="K428" s="32">
        <f>K429</f>
        <v>0</v>
      </c>
      <c r="L428" s="32">
        <f t="shared" si="381"/>
        <v>66827.600000000006</v>
      </c>
      <c r="M428" s="32">
        <f t="shared" si="382"/>
        <v>68709</v>
      </c>
      <c r="N428" s="32">
        <f t="shared" si="383"/>
        <v>68709</v>
      </c>
      <c r="O428" s="32">
        <f>O429</f>
        <v>0</v>
      </c>
      <c r="P428" s="32">
        <f>P429</f>
        <v>0</v>
      </c>
      <c r="Q428" s="32">
        <f>Q429</f>
        <v>0</v>
      </c>
      <c r="R428" s="32">
        <f t="shared" si="454"/>
        <v>66827.600000000006</v>
      </c>
      <c r="S428" s="32">
        <f t="shared" si="455"/>
        <v>68709</v>
      </c>
      <c r="T428" s="32">
        <f t="shared" si="456"/>
        <v>68709</v>
      </c>
      <c r="U428" s="32">
        <f>U429</f>
        <v>0</v>
      </c>
      <c r="V428" s="32">
        <f t="shared" si="457"/>
        <v>66827.600000000006</v>
      </c>
      <c r="W428" s="32">
        <f t="shared" si="458"/>
        <v>68709</v>
      </c>
      <c r="X428" s="32">
        <f t="shared" si="459"/>
        <v>68709</v>
      </c>
      <c r="Y428" s="32">
        <f>Y429</f>
        <v>-940.70000000000005</v>
      </c>
      <c r="Z428" s="32">
        <f>Z429</f>
        <v>0</v>
      </c>
      <c r="AA428" s="32">
        <f>AA429</f>
        <v>0</v>
      </c>
      <c r="AB428" s="32">
        <f t="shared" si="460"/>
        <v>65886.900000000009</v>
      </c>
      <c r="AC428" s="32">
        <f t="shared" si="461"/>
        <v>68709</v>
      </c>
      <c r="AD428" s="32">
        <f t="shared" si="462"/>
        <v>68709</v>
      </c>
      <c r="AE428" s="32">
        <f>AE429</f>
        <v>0</v>
      </c>
      <c r="AF428" s="33"/>
      <c r="AG428" s="34"/>
      <c r="AH428" s="1" t="str">
        <f t="shared" si="463"/>
        <v/>
      </c>
    </row>
    <row r="429" ht="31.5">
      <c r="A429" s="14" t="s">
        <v>313</v>
      </c>
      <c r="B429" s="15">
        <v>100</v>
      </c>
      <c r="C429" s="14" t="s">
        <v>264</v>
      </c>
      <c r="D429" s="14" t="s">
        <v>50</v>
      </c>
      <c r="E429" s="31" t="s">
        <v>312</v>
      </c>
      <c r="F429" s="32">
        <v>66827.600000000006</v>
      </c>
      <c r="G429" s="32">
        <v>68709</v>
      </c>
      <c r="H429" s="32">
        <v>68709</v>
      </c>
      <c r="I429" s="32"/>
      <c r="J429" s="32"/>
      <c r="K429" s="32"/>
      <c r="L429" s="32">
        <f t="shared" si="381"/>
        <v>66827.600000000006</v>
      </c>
      <c r="M429" s="32">
        <f t="shared" si="382"/>
        <v>68709</v>
      </c>
      <c r="N429" s="32">
        <f t="shared" si="383"/>
        <v>68709</v>
      </c>
      <c r="O429" s="32"/>
      <c r="P429" s="32"/>
      <c r="Q429" s="32"/>
      <c r="R429" s="32">
        <f t="shared" si="454"/>
        <v>66827.600000000006</v>
      </c>
      <c r="S429" s="32">
        <f t="shared" si="455"/>
        <v>68709</v>
      </c>
      <c r="T429" s="32">
        <f t="shared" si="456"/>
        <v>68709</v>
      </c>
      <c r="U429" s="32"/>
      <c r="V429" s="32">
        <f t="shared" si="457"/>
        <v>66827.600000000006</v>
      </c>
      <c r="W429" s="32">
        <f t="shared" si="458"/>
        <v>68709</v>
      </c>
      <c r="X429" s="32">
        <f t="shared" si="459"/>
        <v>68709</v>
      </c>
      <c r="Y429" s="32">
        <v>-940.70000000000005</v>
      </c>
      <c r="Z429" s="32"/>
      <c r="AA429" s="32"/>
      <c r="AB429" s="32">
        <f t="shared" si="460"/>
        <v>65886.900000000009</v>
      </c>
      <c r="AC429" s="32">
        <f t="shared" si="461"/>
        <v>68709</v>
      </c>
      <c r="AD429" s="32">
        <f t="shared" si="462"/>
        <v>68709</v>
      </c>
      <c r="AE429" s="32"/>
      <c r="AF429" s="33"/>
      <c r="AG429" s="34"/>
      <c r="AH429" s="1" t="str">
        <f t="shared" si="463"/>
        <v>1105</v>
      </c>
    </row>
    <row r="430" ht="31.5">
      <c r="A430" s="14" t="s">
        <v>313</v>
      </c>
      <c r="B430" s="15" t="s">
        <v>48</v>
      </c>
      <c r="C430" s="14"/>
      <c r="D430" s="14"/>
      <c r="E430" s="31" t="s">
        <v>49</v>
      </c>
      <c r="F430" s="32">
        <f>F431</f>
        <v>4385.1999999999998</v>
      </c>
      <c r="G430" s="32">
        <f>G431</f>
        <v>4385.1999999999998</v>
      </c>
      <c r="H430" s="32">
        <f>H431</f>
        <v>4385.1999999999998</v>
      </c>
      <c r="I430" s="32">
        <f>I431</f>
        <v>0</v>
      </c>
      <c r="J430" s="32">
        <f>J431</f>
        <v>0</v>
      </c>
      <c r="K430" s="32">
        <f>K431</f>
        <v>0</v>
      </c>
      <c r="L430" s="32">
        <f t="shared" ref="L430:L493" si="464">F430+I430</f>
        <v>4385.1999999999998</v>
      </c>
      <c r="M430" s="32">
        <f t="shared" ref="M430:M493" si="465">G430+J430</f>
        <v>4385.1999999999998</v>
      </c>
      <c r="N430" s="32">
        <f t="shared" ref="N430:N493" si="466">H430+K430</f>
        <v>4385.1999999999998</v>
      </c>
      <c r="O430" s="32">
        <f>O431</f>
        <v>0</v>
      </c>
      <c r="P430" s="32">
        <f>P431</f>
        <v>0</v>
      </c>
      <c r="Q430" s="32">
        <f>Q431</f>
        <v>0</v>
      </c>
      <c r="R430" s="32">
        <f t="shared" si="454"/>
        <v>4385.1999999999998</v>
      </c>
      <c r="S430" s="32">
        <f t="shared" si="455"/>
        <v>4385.1999999999998</v>
      </c>
      <c r="T430" s="32">
        <f t="shared" si="456"/>
        <v>4385.1999999999998</v>
      </c>
      <c r="U430" s="32">
        <f>U431</f>
        <v>0</v>
      </c>
      <c r="V430" s="32">
        <f t="shared" si="457"/>
        <v>4385.1999999999998</v>
      </c>
      <c r="W430" s="32">
        <f t="shared" si="458"/>
        <v>4385.1999999999998</v>
      </c>
      <c r="X430" s="32">
        <f t="shared" si="459"/>
        <v>4385.1999999999998</v>
      </c>
      <c r="Y430" s="32">
        <f>Y431</f>
        <v>0</v>
      </c>
      <c r="Z430" s="32">
        <f>Z431</f>
        <v>0</v>
      </c>
      <c r="AA430" s="32">
        <f>AA431</f>
        <v>0</v>
      </c>
      <c r="AB430" s="32">
        <f t="shared" si="460"/>
        <v>4385.1999999999998</v>
      </c>
      <c r="AC430" s="32">
        <f t="shared" si="461"/>
        <v>4385.1999999999998</v>
      </c>
      <c r="AD430" s="32">
        <f t="shared" si="462"/>
        <v>4385.1999999999998</v>
      </c>
      <c r="AE430" s="32">
        <f>AE431</f>
        <v>0</v>
      </c>
      <c r="AF430" s="33"/>
      <c r="AG430" s="34"/>
      <c r="AH430" s="1" t="str">
        <f t="shared" si="463"/>
        <v/>
      </c>
    </row>
    <row r="431" ht="31.5">
      <c r="A431" s="14" t="s">
        <v>313</v>
      </c>
      <c r="B431" s="15">
        <v>200</v>
      </c>
      <c r="C431" s="14" t="s">
        <v>264</v>
      </c>
      <c r="D431" s="14" t="s">
        <v>50</v>
      </c>
      <c r="E431" s="31" t="s">
        <v>312</v>
      </c>
      <c r="F431" s="32">
        <v>4385.1999999999998</v>
      </c>
      <c r="G431" s="32">
        <v>4385.1999999999998</v>
      </c>
      <c r="H431" s="32">
        <v>4385.1999999999998</v>
      </c>
      <c r="I431" s="32"/>
      <c r="J431" s="32"/>
      <c r="K431" s="32"/>
      <c r="L431" s="32">
        <f t="shared" si="464"/>
        <v>4385.1999999999998</v>
      </c>
      <c r="M431" s="32">
        <f t="shared" si="465"/>
        <v>4385.1999999999998</v>
      </c>
      <c r="N431" s="32">
        <f t="shared" si="466"/>
        <v>4385.1999999999998</v>
      </c>
      <c r="O431" s="32"/>
      <c r="P431" s="32"/>
      <c r="Q431" s="32"/>
      <c r="R431" s="32">
        <f t="shared" si="454"/>
        <v>4385.1999999999998</v>
      </c>
      <c r="S431" s="32">
        <f t="shared" si="455"/>
        <v>4385.1999999999998</v>
      </c>
      <c r="T431" s="32">
        <f t="shared" si="456"/>
        <v>4385.1999999999998</v>
      </c>
      <c r="U431" s="32"/>
      <c r="V431" s="32">
        <f t="shared" si="457"/>
        <v>4385.1999999999998</v>
      </c>
      <c r="W431" s="32">
        <f t="shared" si="458"/>
        <v>4385.1999999999998</v>
      </c>
      <c r="X431" s="32">
        <f t="shared" si="459"/>
        <v>4385.1999999999998</v>
      </c>
      <c r="Y431" s="32"/>
      <c r="Z431" s="32"/>
      <c r="AA431" s="32"/>
      <c r="AB431" s="32">
        <f t="shared" si="460"/>
        <v>4385.1999999999998</v>
      </c>
      <c r="AC431" s="32">
        <f t="shared" si="461"/>
        <v>4385.1999999999998</v>
      </c>
      <c r="AD431" s="32">
        <f t="shared" si="462"/>
        <v>4385.1999999999998</v>
      </c>
      <c r="AE431" s="32"/>
      <c r="AF431" s="33"/>
      <c r="AG431" s="34"/>
      <c r="AH431" s="1" t="str">
        <f t="shared" si="463"/>
        <v>1105</v>
      </c>
    </row>
    <row r="432" s="17" customFormat="1" ht="47.25">
      <c r="A432" s="18" t="s">
        <v>314</v>
      </c>
      <c r="B432" s="19"/>
      <c r="C432" s="18"/>
      <c r="D432" s="18"/>
      <c r="E432" s="20" t="s">
        <v>315</v>
      </c>
      <c r="F432" s="21">
        <f>F433</f>
        <v>705120.40000000002</v>
      </c>
      <c r="G432" s="21">
        <f>G433</f>
        <v>760179</v>
      </c>
      <c r="H432" s="21">
        <f>H433</f>
        <v>763137</v>
      </c>
      <c r="I432" s="21">
        <f>I433</f>
        <v>0</v>
      </c>
      <c r="J432" s="21">
        <f>J433</f>
        <v>0</v>
      </c>
      <c r="K432" s="21">
        <f>K433</f>
        <v>0</v>
      </c>
      <c r="L432" s="21">
        <f t="shared" si="464"/>
        <v>705120.40000000002</v>
      </c>
      <c r="M432" s="21">
        <f t="shared" si="465"/>
        <v>760179</v>
      </c>
      <c r="N432" s="21">
        <f t="shared" si="466"/>
        <v>763137</v>
      </c>
      <c r="O432" s="21">
        <f>O433</f>
        <v>-10541.775000000001</v>
      </c>
      <c r="P432" s="21">
        <f>P433</f>
        <v>0</v>
      </c>
      <c r="Q432" s="21">
        <f>Q433</f>
        <v>8187.6999999999998</v>
      </c>
      <c r="R432" s="21">
        <f t="shared" si="454"/>
        <v>694578.625</v>
      </c>
      <c r="S432" s="21">
        <f t="shared" si="455"/>
        <v>760179</v>
      </c>
      <c r="T432" s="21">
        <f t="shared" si="456"/>
        <v>771324.69999999995</v>
      </c>
      <c r="U432" s="21">
        <f>U433</f>
        <v>0</v>
      </c>
      <c r="V432" s="21">
        <f t="shared" si="457"/>
        <v>694578.625</v>
      </c>
      <c r="W432" s="21">
        <f t="shared" si="458"/>
        <v>760179</v>
      </c>
      <c r="X432" s="21">
        <f t="shared" si="459"/>
        <v>771324.69999999995</v>
      </c>
      <c r="Y432" s="21">
        <f>Y433</f>
        <v>28307.788</v>
      </c>
      <c r="Z432" s="21">
        <f>Z433</f>
        <v>0</v>
      </c>
      <c r="AA432" s="21">
        <f>AA433</f>
        <v>0</v>
      </c>
      <c r="AB432" s="21">
        <f t="shared" si="460"/>
        <v>722886.41299999994</v>
      </c>
      <c r="AC432" s="21">
        <f t="shared" si="461"/>
        <v>760179</v>
      </c>
      <c r="AD432" s="21">
        <f t="shared" si="462"/>
        <v>771324.69999999995</v>
      </c>
      <c r="AE432" s="21">
        <f>AE433</f>
        <v>0</v>
      </c>
      <c r="AF432" s="22"/>
      <c r="AG432" s="23"/>
      <c r="AH432" s="17" t="str">
        <f t="shared" si="463"/>
        <v/>
      </c>
    </row>
    <row r="433" s="24" customFormat="1">
      <c r="A433" s="25" t="s">
        <v>316</v>
      </c>
      <c r="B433" s="26"/>
      <c r="C433" s="25"/>
      <c r="D433" s="25"/>
      <c r="E433" s="27" t="s">
        <v>58</v>
      </c>
      <c r="F433" s="28">
        <f>F434+F457+F473+F507</f>
        <v>705120.40000000002</v>
      </c>
      <c r="G433" s="28">
        <f>G434+G457+G473+G507</f>
        <v>760179</v>
      </c>
      <c r="H433" s="28">
        <f>H434+H457+H473+H507</f>
        <v>763137</v>
      </c>
      <c r="I433" s="28">
        <f>I434+I457+I473+I507</f>
        <v>0</v>
      </c>
      <c r="J433" s="28">
        <f>J434+J457+J473+J507</f>
        <v>0</v>
      </c>
      <c r="K433" s="28">
        <f>K434+K457+K473+K507</f>
        <v>0</v>
      </c>
      <c r="L433" s="28">
        <f t="shared" si="464"/>
        <v>705120.40000000002</v>
      </c>
      <c r="M433" s="28">
        <f t="shared" si="465"/>
        <v>760179</v>
      </c>
      <c r="N433" s="28">
        <f t="shared" si="466"/>
        <v>763137</v>
      </c>
      <c r="O433" s="28">
        <f>O434+O457+O473+O507</f>
        <v>-10541.775000000001</v>
      </c>
      <c r="P433" s="28">
        <f>P434+P457+P473+P507</f>
        <v>0</v>
      </c>
      <c r="Q433" s="28">
        <f>Q434+Q457+Q473+Q507</f>
        <v>8187.6999999999998</v>
      </c>
      <c r="R433" s="28">
        <f t="shared" si="454"/>
        <v>694578.625</v>
      </c>
      <c r="S433" s="28">
        <f t="shared" si="455"/>
        <v>760179</v>
      </c>
      <c r="T433" s="28">
        <f t="shared" si="456"/>
        <v>771324.69999999995</v>
      </c>
      <c r="U433" s="28">
        <f>U434+U457+U473+U507</f>
        <v>0</v>
      </c>
      <c r="V433" s="28">
        <f t="shared" si="457"/>
        <v>694578.625</v>
      </c>
      <c r="W433" s="28">
        <f t="shared" si="458"/>
        <v>760179</v>
      </c>
      <c r="X433" s="28">
        <f t="shared" si="459"/>
        <v>771324.69999999995</v>
      </c>
      <c r="Y433" s="28">
        <f>Y434+Y457+Y473+Y507</f>
        <v>28307.788</v>
      </c>
      <c r="Z433" s="28">
        <f>Z434+Z457+Z473+Z507</f>
        <v>0</v>
      </c>
      <c r="AA433" s="28">
        <f>AA434+AA457+AA473+AA507</f>
        <v>0</v>
      </c>
      <c r="AB433" s="28">
        <f t="shared" si="460"/>
        <v>722886.41299999994</v>
      </c>
      <c r="AC433" s="28">
        <f t="shared" si="461"/>
        <v>760179</v>
      </c>
      <c r="AD433" s="28">
        <f t="shared" si="462"/>
        <v>771324.69999999995</v>
      </c>
      <c r="AE433" s="28">
        <f>AE434+AE457+AE473+AE507</f>
        <v>0</v>
      </c>
      <c r="AF433" s="29"/>
      <c r="AG433" s="30"/>
      <c r="AH433" s="24" t="str">
        <f t="shared" si="463"/>
        <v/>
      </c>
    </row>
    <row r="434" ht="78.75">
      <c r="A434" s="14" t="s">
        <v>317</v>
      </c>
      <c r="B434" s="15"/>
      <c r="C434" s="14"/>
      <c r="D434" s="14"/>
      <c r="E434" s="31" t="s">
        <v>318</v>
      </c>
      <c r="F434" s="32">
        <f>F435+F440+F445+F448+F451+F454</f>
        <v>181046.39999999999</v>
      </c>
      <c r="G434" s="32">
        <f>G435+G440+G445+G448+G451+G454</f>
        <v>231046.39999999999</v>
      </c>
      <c r="H434" s="32">
        <f>H435+H440+H445+H448+H451+H454</f>
        <v>231046.39999999999</v>
      </c>
      <c r="I434" s="32">
        <f>I435+I440+I445+I448+I451+I454</f>
        <v>0</v>
      </c>
      <c r="J434" s="32">
        <f>J435+J440+J445+J448+J451+J454</f>
        <v>0</v>
      </c>
      <c r="K434" s="32">
        <f>K435+K440+K445+K448+K451+K454</f>
        <v>0</v>
      </c>
      <c r="L434" s="32">
        <f t="shared" si="464"/>
        <v>181046.39999999999</v>
      </c>
      <c r="M434" s="32">
        <f t="shared" si="465"/>
        <v>231046.39999999999</v>
      </c>
      <c r="N434" s="32">
        <f t="shared" si="466"/>
        <v>231046.39999999999</v>
      </c>
      <c r="O434" s="32">
        <f>O435+O440+O445+O448+O451+O454</f>
        <v>-5418.7749999999996</v>
      </c>
      <c r="P434" s="32">
        <f>P435+P440+P445+P448+P451+P454</f>
        <v>0</v>
      </c>
      <c r="Q434" s="32">
        <f>Q435+Q440+Q445+Q448+Q451+Q454</f>
        <v>0</v>
      </c>
      <c r="R434" s="32">
        <f t="shared" si="454"/>
        <v>175627.625</v>
      </c>
      <c r="S434" s="32">
        <f t="shared" si="455"/>
        <v>231046.39999999999</v>
      </c>
      <c r="T434" s="32">
        <f t="shared" si="456"/>
        <v>231046.39999999999</v>
      </c>
      <c r="U434" s="32">
        <f>U435+U440+U445+U448+U451+U454</f>
        <v>0</v>
      </c>
      <c r="V434" s="32">
        <f t="shared" si="457"/>
        <v>175627.625</v>
      </c>
      <c r="W434" s="32">
        <f t="shared" si="458"/>
        <v>231046.39999999999</v>
      </c>
      <c r="X434" s="32">
        <f t="shared" si="459"/>
        <v>231046.39999999999</v>
      </c>
      <c r="Y434" s="32">
        <f>Y435+Y440+Y445+Y448+Y451+Y454</f>
        <v>29528.5</v>
      </c>
      <c r="Z434" s="32">
        <f>Z435+Z440+Z445+Z448+Z451+Z454</f>
        <v>0</v>
      </c>
      <c r="AA434" s="32">
        <f>AA435+AA440+AA445+AA448+AA451+AA454</f>
        <v>0</v>
      </c>
      <c r="AB434" s="32">
        <f t="shared" si="460"/>
        <v>205156.125</v>
      </c>
      <c r="AC434" s="32">
        <f t="shared" si="461"/>
        <v>231046.39999999999</v>
      </c>
      <c r="AD434" s="32">
        <f t="shared" si="462"/>
        <v>231046.39999999999</v>
      </c>
      <c r="AE434" s="32">
        <f>AE435+AE440+AE445+AE448+AE451+AE454</f>
        <v>0</v>
      </c>
      <c r="AF434" s="33"/>
      <c r="AG434" s="34"/>
      <c r="AH434" s="1" t="str">
        <f t="shared" si="463"/>
        <v/>
      </c>
    </row>
    <row r="435" ht="126">
      <c r="A435" s="14" t="s">
        <v>319</v>
      </c>
      <c r="B435" s="15"/>
      <c r="C435" s="14"/>
      <c r="D435" s="14"/>
      <c r="E435" s="31" t="s">
        <v>320</v>
      </c>
      <c r="F435" s="32">
        <f>F436+F438</f>
        <v>14638.6</v>
      </c>
      <c r="G435" s="32">
        <f>G436+G438</f>
        <v>14638.6</v>
      </c>
      <c r="H435" s="32">
        <f>H436+H438</f>
        <v>14638.6</v>
      </c>
      <c r="I435" s="32">
        <f>I436+I438</f>
        <v>0</v>
      </c>
      <c r="J435" s="32">
        <f>J436+J438</f>
        <v>0</v>
      </c>
      <c r="K435" s="32">
        <f>K436+K438</f>
        <v>0</v>
      </c>
      <c r="L435" s="32">
        <f t="shared" si="464"/>
        <v>14638.6</v>
      </c>
      <c r="M435" s="32">
        <f t="shared" si="465"/>
        <v>14638.6</v>
      </c>
      <c r="N435" s="32">
        <f t="shared" si="466"/>
        <v>14638.6</v>
      </c>
      <c r="O435" s="32">
        <f>O436+O438</f>
        <v>0</v>
      </c>
      <c r="P435" s="32">
        <f>P436+P438</f>
        <v>0</v>
      </c>
      <c r="Q435" s="32">
        <f>Q436+Q438</f>
        <v>0</v>
      </c>
      <c r="R435" s="32">
        <f t="shared" si="454"/>
        <v>14638.6</v>
      </c>
      <c r="S435" s="32">
        <f t="shared" si="455"/>
        <v>14638.6</v>
      </c>
      <c r="T435" s="32">
        <f t="shared" si="456"/>
        <v>14638.6</v>
      </c>
      <c r="U435" s="32">
        <f>U436+U438</f>
        <v>0</v>
      </c>
      <c r="V435" s="32">
        <f t="shared" si="457"/>
        <v>14638.6</v>
      </c>
      <c r="W435" s="32">
        <f t="shared" si="458"/>
        <v>14638.6</v>
      </c>
      <c r="X435" s="32">
        <f t="shared" si="459"/>
        <v>14638.6</v>
      </c>
      <c r="Y435" s="32">
        <f>Y436+Y438</f>
        <v>0</v>
      </c>
      <c r="Z435" s="32">
        <f>Z436+Z438</f>
        <v>0</v>
      </c>
      <c r="AA435" s="32">
        <f>AA436+AA438</f>
        <v>0</v>
      </c>
      <c r="AB435" s="32">
        <f t="shared" si="460"/>
        <v>14638.6</v>
      </c>
      <c r="AC435" s="32">
        <f t="shared" si="461"/>
        <v>14638.6</v>
      </c>
      <c r="AD435" s="32">
        <f t="shared" si="462"/>
        <v>14638.6</v>
      </c>
      <c r="AE435" s="32">
        <f>AE436+AE438</f>
        <v>0</v>
      </c>
      <c r="AF435" s="33"/>
      <c r="AG435" s="34"/>
      <c r="AH435" s="1" t="str">
        <f t="shared" si="463"/>
        <v/>
      </c>
    </row>
    <row r="436" ht="31.5">
      <c r="A436" s="14" t="s">
        <v>319</v>
      </c>
      <c r="B436" s="15" t="s">
        <v>48</v>
      </c>
      <c r="C436" s="14"/>
      <c r="D436" s="14"/>
      <c r="E436" s="31" t="s">
        <v>49</v>
      </c>
      <c r="F436" s="32">
        <f>F437</f>
        <v>38.100000000000001</v>
      </c>
      <c r="G436" s="32">
        <f>G437</f>
        <v>38.100000000000001</v>
      </c>
      <c r="H436" s="32">
        <f>H437</f>
        <v>38.100000000000001</v>
      </c>
      <c r="I436" s="32">
        <f>I437</f>
        <v>0</v>
      </c>
      <c r="J436" s="32">
        <f>J437</f>
        <v>0</v>
      </c>
      <c r="K436" s="32">
        <f>K437</f>
        <v>0</v>
      </c>
      <c r="L436" s="32">
        <f t="shared" si="464"/>
        <v>38.100000000000001</v>
      </c>
      <c r="M436" s="32">
        <f t="shared" si="465"/>
        <v>38.100000000000001</v>
      </c>
      <c r="N436" s="32">
        <f t="shared" si="466"/>
        <v>38.100000000000001</v>
      </c>
      <c r="O436" s="32">
        <f>O437</f>
        <v>0</v>
      </c>
      <c r="P436" s="32">
        <f>P437</f>
        <v>0</v>
      </c>
      <c r="Q436" s="32">
        <f>Q437</f>
        <v>0</v>
      </c>
      <c r="R436" s="32">
        <f t="shared" si="454"/>
        <v>38.100000000000001</v>
      </c>
      <c r="S436" s="32">
        <f t="shared" si="455"/>
        <v>38.100000000000001</v>
      </c>
      <c r="T436" s="32">
        <f t="shared" si="456"/>
        <v>38.100000000000001</v>
      </c>
      <c r="U436" s="32">
        <f>U437</f>
        <v>0</v>
      </c>
      <c r="V436" s="32">
        <f t="shared" si="457"/>
        <v>38.100000000000001</v>
      </c>
      <c r="W436" s="32">
        <f t="shared" si="458"/>
        <v>38.100000000000001</v>
      </c>
      <c r="X436" s="32">
        <f t="shared" si="459"/>
        <v>38.100000000000001</v>
      </c>
      <c r="Y436" s="32">
        <f>Y437</f>
        <v>0</v>
      </c>
      <c r="Z436" s="32">
        <f>Z437</f>
        <v>0</v>
      </c>
      <c r="AA436" s="32">
        <f>AA437</f>
        <v>0</v>
      </c>
      <c r="AB436" s="32">
        <f t="shared" si="460"/>
        <v>38.100000000000001</v>
      </c>
      <c r="AC436" s="32">
        <f t="shared" si="461"/>
        <v>38.100000000000001</v>
      </c>
      <c r="AD436" s="32">
        <f t="shared" si="462"/>
        <v>38.100000000000001</v>
      </c>
      <c r="AE436" s="32">
        <f>AE437</f>
        <v>0</v>
      </c>
      <c r="AF436" s="33"/>
      <c r="AG436" s="34"/>
      <c r="AH436" s="1" t="str">
        <f t="shared" si="463"/>
        <v/>
      </c>
    </row>
    <row r="437" ht="31.5">
      <c r="A437" s="14" t="s">
        <v>319</v>
      </c>
      <c r="B437" s="15">
        <v>200</v>
      </c>
      <c r="C437" s="14" t="s">
        <v>100</v>
      </c>
      <c r="D437" s="14" t="s">
        <v>321</v>
      </c>
      <c r="E437" s="31" t="s">
        <v>322</v>
      </c>
      <c r="F437" s="32">
        <v>38.100000000000001</v>
      </c>
      <c r="G437" s="32">
        <v>38.100000000000001</v>
      </c>
      <c r="H437" s="32">
        <v>38.100000000000001</v>
      </c>
      <c r="I437" s="32"/>
      <c r="J437" s="32"/>
      <c r="K437" s="32"/>
      <c r="L437" s="32">
        <f t="shared" si="464"/>
        <v>38.100000000000001</v>
      </c>
      <c r="M437" s="32">
        <f t="shared" si="465"/>
        <v>38.100000000000001</v>
      </c>
      <c r="N437" s="32">
        <f t="shared" si="466"/>
        <v>38.100000000000001</v>
      </c>
      <c r="O437" s="32"/>
      <c r="P437" s="32"/>
      <c r="Q437" s="32"/>
      <c r="R437" s="32">
        <f t="shared" si="454"/>
        <v>38.100000000000001</v>
      </c>
      <c r="S437" s="32">
        <f t="shared" si="455"/>
        <v>38.100000000000001</v>
      </c>
      <c r="T437" s="32">
        <f t="shared" si="456"/>
        <v>38.100000000000001</v>
      </c>
      <c r="U437" s="32"/>
      <c r="V437" s="32">
        <f t="shared" si="457"/>
        <v>38.100000000000001</v>
      </c>
      <c r="W437" s="32">
        <f t="shared" si="458"/>
        <v>38.100000000000001</v>
      </c>
      <c r="X437" s="32">
        <f t="shared" si="459"/>
        <v>38.100000000000001</v>
      </c>
      <c r="Y437" s="32"/>
      <c r="Z437" s="32"/>
      <c r="AA437" s="32"/>
      <c r="AB437" s="32">
        <f t="shared" si="460"/>
        <v>38.100000000000001</v>
      </c>
      <c r="AC437" s="32">
        <f t="shared" si="461"/>
        <v>38.100000000000001</v>
      </c>
      <c r="AD437" s="32">
        <f t="shared" si="462"/>
        <v>38.100000000000001</v>
      </c>
      <c r="AE437" s="32"/>
      <c r="AF437" s="33"/>
      <c r="AG437" s="34"/>
      <c r="AH437" s="1" t="str">
        <f t="shared" si="463"/>
        <v>1006</v>
      </c>
    </row>
    <row r="438" ht="31.5">
      <c r="A438" s="14" t="s">
        <v>319</v>
      </c>
      <c r="B438" s="15" t="s">
        <v>188</v>
      </c>
      <c r="C438" s="14"/>
      <c r="D438" s="14"/>
      <c r="E438" s="31" t="s">
        <v>189</v>
      </c>
      <c r="F438" s="32">
        <f>F439</f>
        <v>14600.5</v>
      </c>
      <c r="G438" s="32">
        <f>G439</f>
        <v>14600.5</v>
      </c>
      <c r="H438" s="32">
        <f>H439</f>
        <v>14600.5</v>
      </c>
      <c r="I438" s="32">
        <f>I439</f>
        <v>0</v>
      </c>
      <c r="J438" s="32">
        <f>J439</f>
        <v>0</v>
      </c>
      <c r="K438" s="32">
        <f>K439</f>
        <v>0</v>
      </c>
      <c r="L438" s="32">
        <f t="shared" si="464"/>
        <v>14600.5</v>
      </c>
      <c r="M438" s="32">
        <f t="shared" si="465"/>
        <v>14600.5</v>
      </c>
      <c r="N438" s="32">
        <f t="shared" si="466"/>
        <v>14600.5</v>
      </c>
      <c r="O438" s="32">
        <f>O439</f>
        <v>0</v>
      </c>
      <c r="P438" s="32">
        <f>P439</f>
        <v>0</v>
      </c>
      <c r="Q438" s="32">
        <f>Q439</f>
        <v>0</v>
      </c>
      <c r="R438" s="32">
        <f t="shared" si="454"/>
        <v>14600.5</v>
      </c>
      <c r="S438" s="32">
        <f t="shared" si="455"/>
        <v>14600.5</v>
      </c>
      <c r="T438" s="32">
        <f t="shared" si="456"/>
        <v>14600.5</v>
      </c>
      <c r="U438" s="32">
        <f>U439</f>
        <v>0</v>
      </c>
      <c r="V438" s="32">
        <f t="shared" si="457"/>
        <v>14600.5</v>
      </c>
      <c r="W438" s="32">
        <f t="shared" si="458"/>
        <v>14600.5</v>
      </c>
      <c r="X438" s="32">
        <f t="shared" si="459"/>
        <v>14600.5</v>
      </c>
      <c r="Y438" s="32">
        <f>Y439</f>
        <v>0</v>
      </c>
      <c r="Z438" s="32">
        <f>Z439</f>
        <v>0</v>
      </c>
      <c r="AA438" s="32">
        <f>AA439</f>
        <v>0</v>
      </c>
      <c r="AB438" s="32">
        <f t="shared" si="460"/>
        <v>14600.5</v>
      </c>
      <c r="AC438" s="32">
        <f t="shared" si="461"/>
        <v>14600.5</v>
      </c>
      <c r="AD438" s="32">
        <f t="shared" si="462"/>
        <v>14600.5</v>
      </c>
      <c r="AE438" s="32">
        <f>AE439</f>
        <v>0</v>
      </c>
      <c r="AF438" s="33"/>
      <c r="AG438" s="34"/>
      <c r="AH438" s="1" t="str">
        <f t="shared" si="463"/>
        <v/>
      </c>
    </row>
    <row r="439">
      <c r="A439" s="14" t="s">
        <v>319</v>
      </c>
      <c r="B439" s="15">
        <v>300</v>
      </c>
      <c r="C439" s="14" t="s">
        <v>100</v>
      </c>
      <c r="D439" s="14" t="s">
        <v>51</v>
      </c>
      <c r="E439" s="31" t="s">
        <v>220</v>
      </c>
      <c r="F439" s="32">
        <v>14600.5</v>
      </c>
      <c r="G439" s="32">
        <v>14600.5</v>
      </c>
      <c r="H439" s="32">
        <v>14600.5</v>
      </c>
      <c r="I439" s="32"/>
      <c r="J439" s="32"/>
      <c r="K439" s="32"/>
      <c r="L439" s="32">
        <f t="shared" si="464"/>
        <v>14600.5</v>
      </c>
      <c r="M439" s="32">
        <f t="shared" si="465"/>
        <v>14600.5</v>
      </c>
      <c r="N439" s="32">
        <f t="shared" si="466"/>
        <v>14600.5</v>
      </c>
      <c r="O439" s="32"/>
      <c r="P439" s="32"/>
      <c r="Q439" s="32"/>
      <c r="R439" s="32">
        <f t="shared" si="454"/>
        <v>14600.5</v>
      </c>
      <c r="S439" s="32">
        <f t="shared" si="455"/>
        <v>14600.5</v>
      </c>
      <c r="T439" s="32">
        <f t="shared" si="456"/>
        <v>14600.5</v>
      </c>
      <c r="U439" s="32"/>
      <c r="V439" s="32">
        <f t="shared" si="457"/>
        <v>14600.5</v>
      </c>
      <c r="W439" s="32">
        <f t="shared" si="458"/>
        <v>14600.5</v>
      </c>
      <c r="X439" s="32">
        <f t="shared" si="459"/>
        <v>14600.5</v>
      </c>
      <c r="Y439" s="32"/>
      <c r="Z439" s="32"/>
      <c r="AA439" s="32"/>
      <c r="AB439" s="32">
        <f t="shared" si="460"/>
        <v>14600.5</v>
      </c>
      <c r="AC439" s="32">
        <f t="shared" si="461"/>
        <v>14600.5</v>
      </c>
      <c r="AD439" s="32">
        <f t="shared" si="462"/>
        <v>14600.5</v>
      </c>
      <c r="AE439" s="32"/>
      <c r="AF439" s="33"/>
      <c r="AG439" s="34"/>
      <c r="AH439" s="1" t="str">
        <f t="shared" si="463"/>
        <v>1003</v>
      </c>
    </row>
    <row r="440" ht="63">
      <c r="A440" s="14" t="s">
        <v>323</v>
      </c>
      <c r="B440" s="15"/>
      <c r="C440" s="14"/>
      <c r="D440" s="14"/>
      <c r="E440" s="31" t="s">
        <v>324</v>
      </c>
      <c r="F440" s="32">
        <f>F441+F443</f>
        <v>3160.8999999999996</v>
      </c>
      <c r="G440" s="32">
        <f>G441+G443</f>
        <v>3160.8999999999996</v>
      </c>
      <c r="H440" s="32">
        <f>H441+H443</f>
        <v>3160.8999999999996</v>
      </c>
      <c r="I440" s="32">
        <f>I441+I443</f>
        <v>0</v>
      </c>
      <c r="J440" s="32">
        <f>J441+J443</f>
        <v>0</v>
      </c>
      <c r="K440" s="32">
        <f>K441+K443</f>
        <v>0</v>
      </c>
      <c r="L440" s="32">
        <f t="shared" si="464"/>
        <v>3160.8999999999996</v>
      </c>
      <c r="M440" s="32">
        <f t="shared" si="465"/>
        <v>3160.8999999999996</v>
      </c>
      <c r="N440" s="32">
        <f t="shared" si="466"/>
        <v>3160.8999999999996</v>
      </c>
      <c r="O440" s="32">
        <f>O441+O443</f>
        <v>-1307.9000000000001</v>
      </c>
      <c r="P440" s="32">
        <f>P441+P443</f>
        <v>0</v>
      </c>
      <c r="Q440" s="32">
        <f>Q441+Q443</f>
        <v>0</v>
      </c>
      <c r="R440" s="32">
        <f t="shared" si="454"/>
        <v>1852.9999999999995</v>
      </c>
      <c r="S440" s="32">
        <f t="shared" si="455"/>
        <v>3160.8999999999996</v>
      </c>
      <c r="T440" s="32">
        <f t="shared" si="456"/>
        <v>3160.8999999999996</v>
      </c>
      <c r="U440" s="32">
        <f>U441+U443</f>
        <v>0</v>
      </c>
      <c r="V440" s="32">
        <f t="shared" si="457"/>
        <v>1852.9999999999995</v>
      </c>
      <c r="W440" s="32">
        <f t="shared" si="458"/>
        <v>3160.8999999999996</v>
      </c>
      <c r="X440" s="32">
        <f t="shared" si="459"/>
        <v>3160.8999999999996</v>
      </c>
      <c r="Y440" s="32">
        <f>Y441+Y443</f>
        <v>0</v>
      </c>
      <c r="Z440" s="32">
        <f>Z441+Z443</f>
        <v>0</v>
      </c>
      <c r="AA440" s="32">
        <f>AA441+AA443</f>
        <v>0</v>
      </c>
      <c r="AB440" s="32">
        <f t="shared" si="460"/>
        <v>1852.9999999999995</v>
      </c>
      <c r="AC440" s="32">
        <f t="shared" si="461"/>
        <v>3160.8999999999996</v>
      </c>
      <c r="AD440" s="32">
        <f t="shared" si="462"/>
        <v>3160.8999999999996</v>
      </c>
      <c r="AE440" s="32">
        <f>AE441+AE443</f>
        <v>0</v>
      </c>
      <c r="AF440" s="33"/>
      <c r="AG440" s="34"/>
      <c r="AH440" s="1" t="str">
        <f t="shared" si="463"/>
        <v/>
      </c>
    </row>
    <row r="441" ht="31.5">
      <c r="A441" s="14" t="s">
        <v>323</v>
      </c>
      <c r="B441" s="15" t="s">
        <v>48</v>
      </c>
      <c r="C441" s="14"/>
      <c r="D441" s="14"/>
      <c r="E441" s="31" t="s">
        <v>49</v>
      </c>
      <c r="F441" s="32">
        <f>F442</f>
        <v>8.1999999999999993</v>
      </c>
      <c r="G441" s="32">
        <f>G442</f>
        <v>8.1999999999999993</v>
      </c>
      <c r="H441" s="32">
        <f>H442</f>
        <v>8.1999999999999993</v>
      </c>
      <c r="I441" s="32">
        <f>I442</f>
        <v>0</v>
      </c>
      <c r="J441" s="32">
        <f>J442</f>
        <v>0</v>
      </c>
      <c r="K441" s="32">
        <f>K442</f>
        <v>0</v>
      </c>
      <c r="L441" s="32">
        <f t="shared" si="464"/>
        <v>8.1999999999999993</v>
      </c>
      <c r="M441" s="32">
        <f t="shared" si="465"/>
        <v>8.1999999999999993</v>
      </c>
      <c r="N441" s="32">
        <f t="shared" si="466"/>
        <v>8.1999999999999993</v>
      </c>
      <c r="O441" s="32">
        <f>O442</f>
        <v>-3.3999999999999999</v>
      </c>
      <c r="P441" s="32">
        <f>P442</f>
        <v>0</v>
      </c>
      <c r="Q441" s="32">
        <f>Q442</f>
        <v>0</v>
      </c>
      <c r="R441" s="32">
        <f t="shared" si="454"/>
        <v>4.7999999999999989</v>
      </c>
      <c r="S441" s="32">
        <f t="shared" si="455"/>
        <v>8.1999999999999993</v>
      </c>
      <c r="T441" s="32">
        <f t="shared" si="456"/>
        <v>8.1999999999999993</v>
      </c>
      <c r="U441" s="32">
        <f>U442</f>
        <v>0</v>
      </c>
      <c r="V441" s="32">
        <f t="shared" si="457"/>
        <v>4.7999999999999989</v>
      </c>
      <c r="W441" s="32">
        <f t="shared" si="458"/>
        <v>8.1999999999999993</v>
      </c>
      <c r="X441" s="32">
        <f t="shared" si="459"/>
        <v>8.1999999999999993</v>
      </c>
      <c r="Y441" s="32">
        <f>Y442</f>
        <v>0</v>
      </c>
      <c r="Z441" s="32">
        <f>Z442</f>
        <v>0</v>
      </c>
      <c r="AA441" s="32">
        <f>AA442</f>
        <v>0</v>
      </c>
      <c r="AB441" s="32">
        <f t="shared" si="460"/>
        <v>4.7999999999999989</v>
      </c>
      <c r="AC441" s="32">
        <f t="shared" si="461"/>
        <v>8.1999999999999993</v>
      </c>
      <c r="AD441" s="32">
        <f t="shared" si="462"/>
        <v>8.1999999999999993</v>
      </c>
      <c r="AE441" s="32">
        <f>AE442</f>
        <v>0</v>
      </c>
      <c r="AF441" s="33"/>
      <c r="AG441" s="34"/>
      <c r="AH441" s="1" t="str">
        <f t="shared" si="463"/>
        <v/>
      </c>
    </row>
    <row r="442" ht="31.5">
      <c r="A442" s="14" t="s">
        <v>323</v>
      </c>
      <c r="B442" s="15">
        <v>200</v>
      </c>
      <c r="C442" s="14" t="s">
        <v>100</v>
      </c>
      <c r="D442" s="14" t="s">
        <v>321</v>
      </c>
      <c r="E442" s="31" t="s">
        <v>322</v>
      </c>
      <c r="F442" s="32">
        <v>8.1999999999999993</v>
      </c>
      <c r="G442" s="32">
        <v>8.1999999999999993</v>
      </c>
      <c r="H442" s="32">
        <v>8.1999999999999993</v>
      </c>
      <c r="I442" s="32"/>
      <c r="J442" s="32"/>
      <c r="K442" s="32"/>
      <c r="L442" s="32">
        <f t="shared" si="464"/>
        <v>8.1999999999999993</v>
      </c>
      <c r="M442" s="32">
        <f t="shared" si="465"/>
        <v>8.1999999999999993</v>
      </c>
      <c r="N442" s="32">
        <f t="shared" si="466"/>
        <v>8.1999999999999993</v>
      </c>
      <c r="O442" s="32">
        <f>-3.4</f>
        <v>-3.3999999999999999</v>
      </c>
      <c r="P442" s="32"/>
      <c r="Q442" s="32"/>
      <c r="R442" s="32">
        <f t="shared" si="454"/>
        <v>4.7999999999999989</v>
      </c>
      <c r="S442" s="32">
        <f t="shared" si="455"/>
        <v>8.1999999999999993</v>
      </c>
      <c r="T442" s="32">
        <f t="shared" si="456"/>
        <v>8.1999999999999993</v>
      </c>
      <c r="U442" s="32"/>
      <c r="V442" s="32">
        <f t="shared" si="457"/>
        <v>4.7999999999999989</v>
      </c>
      <c r="W442" s="32">
        <f t="shared" si="458"/>
        <v>8.1999999999999993</v>
      </c>
      <c r="X442" s="32">
        <f t="shared" si="459"/>
        <v>8.1999999999999993</v>
      </c>
      <c r="Y442" s="32"/>
      <c r="Z442" s="32"/>
      <c r="AA442" s="32"/>
      <c r="AB442" s="32">
        <f t="shared" si="460"/>
        <v>4.7999999999999989</v>
      </c>
      <c r="AC442" s="32">
        <f t="shared" si="461"/>
        <v>8.1999999999999993</v>
      </c>
      <c r="AD442" s="32">
        <f t="shared" si="462"/>
        <v>8.1999999999999993</v>
      </c>
      <c r="AE442" s="32"/>
      <c r="AF442" s="33"/>
      <c r="AG442" s="34"/>
      <c r="AH442" s="1" t="str">
        <f t="shared" si="463"/>
        <v>1006</v>
      </c>
    </row>
    <row r="443" ht="31.5">
      <c r="A443" s="14" t="s">
        <v>323</v>
      </c>
      <c r="B443" s="15" t="s">
        <v>188</v>
      </c>
      <c r="C443" s="14"/>
      <c r="D443" s="14"/>
      <c r="E443" s="31" t="s">
        <v>189</v>
      </c>
      <c r="F443" s="32">
        <f>F444</f>
        <v>3152.6999999999998</v>
      </c>
      <c r="G443" s="32">
        <f>G444</f>
        <v>3152.6999999999998</v>
      </c>
      <c r="H443" s="32">
        <f>H444</f>
        <v>3152.6999999999998</v>
      </c>
      <c r="I443" s="32">
        <f>I444</f>
        <v>0</v>
      </c>
      <c r="J443" s="32">
        <f>J444</f>
        <v>0</v>
      </c>
      <c r="K443" s="32">
        <f>K444</f>
        <v>0</v>
      </c>
      <c r="L443" s="32">
        <f t="shared" si="464"/>
        <v>3152.6999999999998</v>
      </c>
      <c r="M443" s="32">
        <f t="shared" si="465"/>
        <v>3152.6999999999998</v>
      </c>
      <c r="N443" s="32">
        <f t="shared" si="466"/>
        <v>3152.6999999999998</v>
      </c>
      <c r="O443" s="32">
        <f>O444</f>
        <v>-1304.5</v>
      </c>
      <c r="P443" s="32">
        <f>P444</f>
        <v>0</v>
      </c>
      <c r="Q443" s="32">
        <f>Q444</f>
        <v>0</v>
      </c>
      <c r="R443" s="32">
        <f t="shared" si="454"/>
        <v>1848.1999999999998</v>
      </c>
      <c r="S443" s="32">
        <f t="shared" si="455"/>
        <v>3152.6999999999998</v>
      </c>
      <c r="T443" s="32">
        <f t="shared" si="456"/>
        <v>3152.6999999999998</v>
      </c>
      <c r="U443" s="32">
        <f>U444</f>
        <v>0</v>
      </c>
      <c r="V443" s="32">
        <f t="shared" si="457"/>
        <v>1848.1999999999998</v>
      </c>
      <c r="W443" s="32">
        <f t="shared" si="458"/>
        <v>3152.6999999999998</v>
      </c>
      <c r="X443" s="32">
        <f t="shared" si="459"/>
        <v>3152.6999999999998</v>
      </c>
      <c r="Y443" s="32">
        <f>Y444</f>
        <v>0</v>
      </c>
      <c r="Z443" s="32">
        <f>Z444</f>
        <v>0</v>
      </c>
      <c r="AA443" s="32">
        <f>AA444</f>
        <v>0</v>
      </c>
      <c r="AB443" s="32">
        <f t="shared" si="460"/>
        <v>1848.1999999999998</v>
      </c>
      <c r="AC443" s="32">
        <f t="shared" si="461"/>
        <v>3152.6999999999998</v>
      </c>
      <c r="AD443" s="32">
        <f t="shared" si="462"/>
        <v>3152.6999999999998</v>
      </c>
      <c r="AE443" s="32">
        <f>AE444</f>
        <v>0</v>
      </c>
      <c r="AF443" s="33"/>
      <c r="AG443" s="34"/>
      <c r="AH443" s="1" t="str">
        <f t="shared" si="463"/>
        <v/>
      </c>
    </row>
    <row r="444">
      <c r="A444" s="14" t="s">
        <v>323</v>
      </c>
      <c r="B444" s="15">
        <v>300</v>
      </c>
      <c r="C444" s="14" t="s">
        <v>100</v>
      </c>
      <c r="D444" s="14" t="s">
        <v>51</v>
      </c>
      <c r="E444" s="31" t="s">
        <v>220</v>
      </c>
      <c r="F444" s="32">
        <v>3152.6999999999998</v>
      </c>
      <c r="G444" s="32">
        <v>3152.6999999999998</v>
      </c>
      <c r="H444" s="32">
        <v>3152.6999999999998</v>
      </c>
      <c r="I444" s="32"/>
      <c r="J444" s="32"/>
      <c r="K444" s="32"/>
      <c r="L444" s="32">
        <f t="shared" si="464"/>
        <v>3152.6999999999998</v>
      </c>
      <c r="M444" s="32">
        <f t="shared" si="465"/>
        <v>3152.6999999999998</v>
      </c>
      <c r="N444" s="32">
        <f t="shared" si="466"/>
        <v>3152.6999999999998</v>
      </c>
      <c r="O444" s="32">
        <v>-1304.5</v>
      </c>
      <c r="P444" s="32"/>
      <c r="Q444" s="32"/>
      <c r="R444" s="32">
        <f t="shared" si="454"/>
        <v>1848.1999999999998</v>
      </c>
      <c r="S444" s="32">
        <f t="shared" si="455"/>
        <v>3152.6999999999998</v>
      </c>
      <c r="T444" s="32">
        <f t="shared" si="456"/>
        <v>3152.6999999999998</v>
      </c>
      <c r="U444" s="32"/>
      <c r="V444" s="32">
        <f t="shared" si="457"/>
        <v>1848.1999999999998</v>
      </c>
      <c r="W444" s="32">
        <f t="shared" si="458"/>
        <v>3152.6999999999998</v>
      </c>
      <c r="X444" s="32">
        <f t="shared" si="459"/>
        <v>3152.6999999999998</v>
      </c>
      <c r="Y444" s="32"/>
      <c r="Z444" s="32"/>
      <c r="AA444" s="32"/>
      <c r="AB444" s="32">
        <f t="shared" si="460"/>
        <v>1848.1999999999998</v>
      </c>
      <c r="AC444" s="32">
        <f t="shared" si="461"/>
        <v>3152.6999999999998</v>
      </c>
      <c r="AD444" s="32">
        <f t="shared" si="462"/>
        <v>3152.6999999999998</v>
      </c>
      <c r="AE444" s="32"/>
      <c r="AF444" s="33"/>
      <c r="AG444" s="34"/>
      <c r="AH444" s="1" t="str">
        <f t="shared" si="463"/>
        <v>1003</v>
      </c>
    </row>
    <row r="445" ht="31.5">
      <c r="A445" s="14" t="s">
        <v>325</v>
      </c>
      <c r="B445" s="15"/>
      <c r="C445" s="14"/>
      <c r="D445" s="14"/>
      <c r="E445" s="31" t="s">
        <v>326</v>
      </c>
      <c r="F445" s="32">
        <f t="shared" ref="F445:F455" si="467">F446</f>
        <v>8993.8999999999996</v>
      </c>
      <c r="G445" s="32">
        <f t="shared" ref="G445:G455" si="468">G446</f>
        <v>8993.8999999999996</v>
      </c>
      <c r="H445" s="32">
        <f t="shared" ref="H445:H455" si="469">H446</f>
        <v>8993.8999999999996</v>
      </c>
      <c r="I445" s="32">
        <f t="shared" ref="I445:I455" si="470">I446</f>
        <v>0</v>
      </c>
      <c r="J445" s="32">
        <f t="shared" ref="J445:J455" si="471">J446</f>
        <v>0</v>
      </c>
      <c r="K445" s="32">
        <f t="shared" ref="K445:K455" si="472">K446</f>
        <v>0</v>
      </c>
      <c r="L445" s="32">
        <f t="shared" si="464"/>
        <v>8993.8999999999996</v>
      </c>
      <c r="M445" s="32">
        <f t="shared" si="465"/>
        <v>8993.8999999999996</v>
      </c>
      <c r="N445" s="32">
        <f t="shared" si="466"/>
        <v>8993.8999999999996</v>
      </c>
      <c r="O445" s="32">
        <f t="shared" ref="O445:O455" si="473">O446</f>
        <v>-1812</v>
      </c>
      <c r="P445" s="32">
        <f t="shared" ref="P445:P455" si="474">P446</f>
        <v>0</v>
      </c>
      <c r="Q445" s="32">
        <f t="shared" ref="Q445:Q455" si="475">Q446</f>
        <v>0</v>
      </c>
      <c r="R445" s="32">
        <f t="shared" si="454"/>
        <v>7181.8999999999996</v>
      </c>
      <c r="S445" s="32">
        <f t="shared" si="455"/>
        <v>8993.8999999999996</v>
      </c>
      <c r="T445" s="32">
        <f t="shared" si="456"/>
        <v>8993.8999999999996</v>
      </c>
      <c r="U445" s="32">
        <f t="shared" ref="U445:U455" si="476">U446</f>
        <v>0</v>
      </c>
      <c r="V445" s="32">
        <f t="shared" si="457"/>
        <v>7181.8999999999996</v>
      </c>
      <c r="W445" s="32">
        <f t="shared" si="458"/>
        <v>8993.8999999999996</v>
      </c>
      <c r="X445" s="32">
        <f t="shared" si="459"/>
        <v>8993.8999999999996</v>
      </c>
      <c r="Y445" s="32">
        <f t="shared" ref="Y445:Y455" si="477">Y446</f>
        <v>-311.39999999999998</v>
      </c>
      <c r="Z445" s="32">
        <f t="shared" ref="Z445:Z455" si="478">Z446</f>
        <v>0</v>
      </c>
      <c r="AA445" s="32">
        <f t="shared" ref="AA445:AA455" si="479">AA446</f>
        <v>0</v>
      </c>
      <c r="AB445" s="32">
        <f t="shared" si="460"/>
        <v>6870.5</v>
      </c>
      <c r="AC445" s="32">
        <f t="shared" si="461"/>
        <v>8993.8999999999996</v>
      </c>
      <c r="AD445" s="32">
        <f t="shared" si="462"/>
        <v>8993.8999999999996</v>
      </c>
      <c r="AE445" s="32">
        <f t="shared" ref="AE445:AE455" si="480">AE446</f>
        <v>0</v>
      </c>
      <c r="AF445" s="33"/>
      <c r="AG445" s="34"/>
      <c r="AH445" s="1" t="str">
        <f t="shared" si="463"/>
        <v/>
      </c>
    </row>
    <row r="446" ht="31.5">
      <c r="A446" s="14" t="s">
        <v>325</v>
      </c>
      <c r="B446" s="15" t="s">
        <v>188</v>
      </c>
      <c r="C446" s="14"/>
      <c r="D446" s="14"/>
      <c r="E446" s="31" t="s">
        <v>189</v>
      </c>
      <c r="F446" s="32">
        <f t="shared" si="467"/>
        <v>8993.8999999999996</v>
      </c>
      <c r="G446" s="32">
        <f t="shared" si="468"/>
        <v>8993.8999999999996</v>
      </c>
      <c r="H446" s="32">
        <f t="shared" si="469"/>
        <v>8993.8999999999996</v>
      </c>
      <c r="I446" s="32">
        <f t="shared" si="470"/>
        <v>0</v>
      </c>
      <c r="J446" s="32">
        <f t="shared" si="471"/>
        <v>0</v>
      </c>
      <c r="K446" s="32">
        <f t="shared" si="472"/>
        <v>0</v>
      </c>
      <c r="L446" s="32">
        <f t="shared" si="464"/>
        <v>8993.8999999999996</v>
      </c>
      <c r="M446" s="32">
        <f t="shared" si="465"/>
        <v>8993.8999999999996</v>
      </c>
      <c r="N446" s="32">
        <f t="shared" si="466"/>
        <v>8993.8999999999996</v>
      </c>
      <c r="O446" s="32">
        <f t="shared" si="473"/>
        <v>-1812</v>
      </c>
      <c r="P446" s="32">
        <f t="shared" si="474"/>
        <v>0</v>
      </c>
      <c r="Q446" s="32">
        <f t="shared" si="475"/>
        <v>0</v>
      </c>
      <c r="R446" s="32">
        <f t="shared" si="454"/>
        <v>7181.8999999999996</v>
      </c>
      <c r="S446" s="32">
        <f t="shared" si="455"/>
        <v>8993.8999999999996</v>
      </c>
      <c r="T446" s="32">
        <f t="shared" si="456"/>
        <v>8993.8999999999996</v>
      </c>
      <c r="U446" s="32">
        <f t="shared" si="476"/>
        <v>0</v>
      </c>
      <c r="V446" s="32">
        <f t="shared" si="457"/>
        <v>7181.8999999999996</v>
      </c>
      <c r="W446" s="32">
        <f t="shared" si="458"/>
        <v>8993.8999999999996</v>
      </c>
      <c r="X446" s="32">
        <f t="shared" si="459"/>
        <v>8993.8999999999996</v>
      </c>
      <c r="Y446" s="32">
        <f t="shared" si="477"/>
        <v>-311.39999999999998</v>
      </c>
      <c r="Z446" s="32">
        <f t="shared" si="478"/>
        <v>0</v>
      </c>
      <c r="AA446" s="32">
        <f t="shared" si="479"/>
        <v>0</v>
      </c>
      <c r="AB446" s="32">
        <f t="shared" si="460"/>
        <v>6870.5</v>
      </c>
      <c r="AC446" s="32">
        <f t="shared" si="461"/>
        <v>8993.8999999999996</v>
      </c>
      <c r="AD446" s="32">
        <f t="shared" si="462"/>
        <v>8993.8999999999996</v>
      </c>
      <c r="AE446" s="32">
        <f t="shared" si="480"/>
        <v>0</v>
      </c>
      <c r="AF446" s="33"/>
      <c r="AG446" s="34"/>
      <c r="AH446" s="1" t="str">
        <f t="shared" si="463"/>
        <v/>
      </c>
    </row>
    <row r="447" ht="31.5">
      <c r="A447" s="14" t="s">
        <v>325</v>
      </c>
      <c r="B447" s="15">
        <v>300</v>
      </c>
      <c r="C447" s="14" t="s">
        <v>100</v>
      </c>
      <c r="D447" s="14" t="s">
        <v>321</v>
      </c>
      <c r="E447" s="31" t="s">
        <v>322</v>
      </c>
      <c r="F447" s="32">
        <v>8993.8999999999996</v>
      </c>
      <c r="G447" s="32">
        <v>8993.8999999999996</v>
      </c>
      <c r="H447" s="32">
        <v>8993.8999999999996</v>
      </c>
      <c r="I447" s="32"/>
      <c r="J447" s="32"/>
      <c r="K447" s="32"/>
      <c r="L447" s="32">
        <f t="shared" si="464"/>
        <v>8993.8999999999996</v>
      </c>
      <c r="M447" s="32">
        <f t="shared" si="465"/>
        <v>8993.8999999999996</v>
      </c>
      <c r="N447" s="32">
        <f t="shared" si="466"/>
        <v>8993.8999999999996</v>
      </c>
      <c r="O447" s="32">
        <v>-1812</v>
      </c>
      <c r="P447" s="32"/>
      <c r="Q447" s="32"/>
      <c r="R447" s="32">
        <f t="shared" si="454"/>
        <v>7181.8999999999996</v>
      </c>
      <c r="S447" s="32">
        <f t="shared" si="455"/>
        <v>8993.8999999999996</v>
      </c>
      <c r="T447" s="32">
        <f t="shared" si="456"/>
        <v>8993.8999999999996</v>
      </c>
      <c r="U447" s="32"/>
      <c r="V447" s="32">
        <f t="shared" si="457"/>
        <v>7181.8999999999996</v>
      </c>
      <c r="W447" s="32">
        <f t="shared" si="458"/>
        <v>8993.8999999999996</v>
      </c>
      <c r="X447" s="32">
        <f t="shared" si="459"/>
        <v>8993.8999999999996</v>
      </c>
      <c r="Y447" s="32">
        <v>-311.39999999999998</v>
      </c>
      <c r="Z447" s="32"/>
      <c r="AA447" s="32"/>
      <c r="AB447" s="32">
        <f t="shared" si="460"/>
        <v>6870.5</v>
      </c>
      <c r="AC447" s="32">
        <f t="shared" si="461"/>
        <v>8993.8999999999996</v>
      </c>
      <c r="AD447" s="32">
        <f t="shared" si="462"/>
        <v>8993.8999999999996</v>
      </c>
      <c r="AE447" s="32"/>
      <c r="AF447" s="33"/>
      <c r="AG447" s="34"/>
      <c r="AH447" s="1" t="str">
        <f t="shared" si="463"/>
        <v>1006</v>
      </c>
    </row>
    <row r="448" ht="31.5">
      <c r="A448" s="14" t="s">
        <v>327</v>
      </c>
      <c r="B448" s="15"/>
      <c r="C448" s="14"/>
      <c r="D448" s="14"/>
      <c r="E448" s="31" t="s">
        <v>328</v>
      </c>
      <c r="F448" s="32">
        <f t="shared" si="467"/>
        <v>804.70000000000005</v>
      </c>
      <c r="G448" s="32">
        <f t="shared" si="468"/>
        <v>804.70000000000005</v>
      </c>
      <c r="H448" s="32">
        <f t="shared" si="469"/>
        <v>804.70000000000005</v>
      </c>
      <c r="I448" s="32">
        <f t="shared" si="470"/>
        <v>0</v>
      </c>
      <c r="J448" s="32">
        <f t="shared" si="471"/>
        <v>0</v>
      </c>
      <c r="K448" s="32">
        <f t="shared" si="472"/>
        <v>0</v>
      </c>
      <c r="L448" s="32">
        <f t="shared" si="464"/>
        <v>804.70000000000005</v>
      </c>
      <c r="M448" s="32">
        <f t="shared" si="465"/>
        <v>804.70000000000005</v>
      </c>
      <c r="N448" s="32">
        <f t="shared" si="466"/>
        <v>804.70000000000005</v>
      </c>
      <c r="O448" s="32">
        <f t="shared" si="473"/>
        <v>0</v>
      </c>
      <c r="P448" s="32">
        <f t="shared" si="474"/>
        <v>0</v>
      </c>
      <c r="Q448" s="32">
        <f t="shared" si="475"/>
        <v>0</v>
      </c>
      <c r="R448" s="32">
        <f t="shared" si="454"/>
        <v>804.70000000000005</v>
      </c>
      <c r="S448" s="32">
        <f t="shared" si="455"/>
        <v>804.70000000000005</v>
      </c>
      <c r="T448" s="32">
        <f t="shared" si="456"/>
        <v>804.70000000000005</v>
      </c>
      <c r="U448" s="32">
        <f t="shared" si="476"/>
        <v>0</v>
      </c>
      <c r="V448" s="32">
        <f t="shared" si="457"/>
        <v>804.70000000000005</v>
      </c>
      <c r="W448" s="32">
        <f t="shared" si="458"/>
        <v>804.70000000000005</v>
      </c>
      <c r="X448" s="32">
        <f t="shared" si="459"/>
        <v>804.70000000000005</v>
      </c>
      <c r="Y448" s="32">
        <f t="shared" si="477"/>
        <v>0</v>
      </c>
      <c r="Z448" s="32">
        <f t="shared" si="478"/>
        <v>0</v>
      </c>
      <c r="AA448" s="32">
        <f t="shared" si="479"/>
        <v>0</v>
      </c>
      <c r="AB448" s="32">
        <f t="shared" si="460"/>
        <v>804.70000000000005</v>
      </c>
      <c r="AC448" s="32">
        <f t="shared" si="461"/>
        <v>804.70000000000005</v>
      </c>
      <c r="AD448" s="32">
        <f t="shared" si="462"/>
        <v>804.70000000000005</v>
      </c>
      <c r="AE448" s="32">
        <f t="shared" si="480"/>
        <v>0</v>
      </c>
      <c r="AF448" s="33"/>
      <c r="AG448" s="34"/>
      <c r="AH448" s="1" t="str">
        <f t="shared" si="463"/>
        <v/>
      </c>
    </row>
    <row r="449" ht="31.5">
      <c r="A449" s="14" t="s">
        <v>327</v>
      </c>
      <c r="B449" s="15" t="s">
        <v>188</v>
      </c>
      <c r="C449" s="14"/>
      <c r="D449" s="14"/>
      <c r="E449" s="31" t="s">
        <v>189</v>
      </c>
      <c r="F449" s="32">
        <f t="shared" si="467"/>
        <v>804.70000000000005</v>
      </c>
      <c r="G449" s="32">
        <f t="shared" si="468"/>
        <v>804.70000000000005</v>
      </c>
      <c r="H449" s="32">
        <f t="shared" si="469"/>
        <v>804.70000000000005</v>
      </c>
      <c r="I449" s="32">
        <f t="shared" si="470"/>
        <v>0</v>
      </c>
      <c r="J449" s="32">
        <f t="shared" si="471"/>
        <v>0</v>
      </c>
      <c r="K449" s="32">
        <f t="shared" si="472"/>
        <v>0</v>
      </c>
      <c r="L449" s="32">
        <f t="shared" si="464"/>
        <v>804.70000000000005</v>
      </c>
      <c r="M449" s="32">
        <f t="shared" si="465"/>
        <v>804.70000000000005</v>
      </c>
      <c r="N449" s="32">
        <f t="shared" si="466"/>
        <v>804.70000000000005</v>
      </c>
      <c r="O449" s="32">
        <f t="shared" si="473"/>
        <v>0</v>
      </c>
      <c r="P449" s="32">
        <f t="shared" si="474"/>
        <v>0</v>
      </c>
      <c r="Q449" s="32">
        <f t="shared" si="475"/>
        <v>0</v>
      </c>
      <c r="R449" s="32">
        <f t="shared" si="454"/>
        <v>804.70000000000005</v>
      </c>
      <c r="S449" s="32">
        <f t="shared" si="455"/>
        <v>804.70000000000005</v>
      </c>
      <c r="T449" s="32">
        <f t="shared" si="456"/>
        <v>804.70000000000005</v>
      </c>
      <c r="U449" s="32">
        <f t="shared" si="476"/>
        <v>0</v>
      </c>
      <c r="V449" s="32">
        <f t="shared" si="457"/>
        <v>804.70000000000005</v>
      </c>
      <c r="W449" s="32">
        <f t="shared" si="458"/>
        <v>804.70000000000005</v>
      </c>
      <c r="X449" s="32">
        <f t="shared" si="459"/>
        <v>804.70000000000005</v>
      </c>
      <c r="Y449" s="32">
        <f t="shared" si="477"/>
        <v>0</v>
      </c>
      <c r="Z449" s="32">
        <f t="shared" si="478"/>
        <v>0</v>
      </c>
      <c r="AA449" s="32">
        <f t="shared" si="479"/>
        <v>0</v>
      </c>
      <c r="AB449" s="32">
        <f t="shared" si="460"/>
        <v>804.70000000000005</v>
      </c>
      <c r="AC449" s="32">
        <f t="shared" si="461"/>
        <v>804.70000000000005</v>
      </c>
      <c r="AD449" s="32">
        <f t="shared" si="462"/>
        <v>804.70000000000005</v>
      </c>
      <c r="AE449" s="32">
        <f t="shared" si="480"/>
        <v>0</v>
      </c>
      <c r="AF449" s="33"/>
      <c r="AG449" s="34"/>
      <c r="AH449" s="1" t="str">
        <f t="shared" si="463"/>
        <v/>
      </c>
    </row>
    <row r="450">
      <c r="A450" s="14" t="s">
        <v>327</v>
      </c>
      <c r="B450" s="15">
        <v>300</v>
      </c>
      <c r="C450" s="14" t="s">
        <v>100</v>
      </c>
      <c r="D450" s="14" t="s">
        <v>51</v>
      </c>
      <c r="E450" s="31" t="s">
        <v>220</v>
      </c>
      <c r="F450" s="32">
        <v>804.70000000000005</v>
      </c>
      <c r="G450" s="32">
        <v>804.70000000000005</v>
      </c>
      <c r="H450" s="32">
        <v>804.70000000000005</v>
      </c>
      <c r="I450" s="32"/>
      <c r="J450" s="32"/>
      <c r="K450" s="32"/>
      <c r="L450" s="32">
        <f t="shared" si="464"/>
        <v>804.70000000000005</v>
      </c>
      <c r="M450" s="32">
        <f t="shared" si="465"/>
        <v>804.70000000000005</v>
      </c>
      <c r="N450" s="32">
        <f t="shared" si="466"/>
        <v>804.70000000000005</v>
      </c>
      <c r="O450" s="32"/>
      <c r="P450" s="32"/>
      <c r="Q450" s="32"/>
      <c r="R450" s="32">
        <f t="shared" si="454"/>
        <v>804.70000000000005</v>
      </c>
      <c r="S450" s="32">
        <f t="shared" si="455"/>
        <v>804.70000000000005</v>
      </c>
      <c r="T450" s="32">
        <f t="shared" si="456"/>
        <v>804.70000000000005</v>
      </c>
      <c r="U450" s="32"/>
      <c r="V450" s="32">
        <f t="shared" si="457"/>
        <v>804.70000000000005</v>
      </c>
      <c r="W450" s="32">
        <f t="shared" si="458"/>
        <v>804.70000000000005</v>
      </c>
      <c r="X450" s="32">
        <f t="shared" si="459"/>
        <v>804.70000000000005</v>
      </c>
      <c r="Y450" s="32"/>
      <c r="Z450" s="32"/>
      <c r="AA450" s="32"/>
      <c r="AB450" s="32">
        <f t="shared" si="460"/>
        <v>804.70000000000005</v>
      </c>
      <c r="AC450" s="32">
        <f t="shared" si="461"/>
        <v>804.70000000000005</v>
      </c>
      <c r="AD450" s="32">
        <f t="shared" si="462"/>
        <v>804.70000000000005</v>
      </c>
      <c r="AE450" s="32"/>
      <c r="AF450" s="33"/>
      <c r="AG450" s="34"/>
      <c r="AH450" s="1" t="str">
        <f t="shared" si="463"/>
        <v>1003</v>
      </c>
    </row>
    <row r="451" ht="63">
      <c r="A451" s="14" t="s">
        <v>329</v>
      </c>
      <c r="B451" s="15"/>
      <c r="C451" s="14"/>
      <c r="D451" s="14"/>
      <c r="E451" s="31" t="s">
        <v>330</v>
      </c>
      <c r="F451" s="32">
        <f t="shared" si="467"/>
        <v>150000</v>
      </c>
      <c r="G451" s="32">
        <f t="shared" si="468"/>
        <v>200000</v>
      </c>
      <c r="H451" s="32">
        <f t="shared" si="469"/>
        <v>200000</v>
      </c>
      <c r="I451" s="32">
        <f t="shared" si="470"/>
        <v>0</v>
      </c>
      <c r="J451" s="32">
        <f t="shared" si="471"/>
        <v>0</v>
      </c>
      <c r="K451" s="32">
        <f t="shared" si="472"/>
        <v>0</v>
      </c>
      <c r="L451" s="32">
        <f t="shared" si="464"/>
        <v>150000</v>
      </c>
      <c r="M451" s="32">
        <f t="shared" si="465"/>
        <v>200000</v>
      </c>
      <c r="N451" s="32">
        <f t="shared" si="466"/>
        <v>200000</v>
      </c>
      <c r="O451" s="32">
        <f t="shared" si="473"/>
        <v>0</v>
      </c>
      <c r="P451" s="32">
        <f t="shared" si="474"/>
        <v>0</v>
      </c>
      <c r="Q451" s="32">
        <f t="shared" si="475"/>
        <v>0</v>
      </c>
      <c r="R451" s="32">
        <f t="shared" si="454"/>
        <v>150000</v>
      </c>
      <c r="S451" s="32">
        <f t="shared" si="455"/>
        <v>200000</v>
      </c>
      <c r="T451" s="32">
        <f t="shared" si="456"/>
        <v>200000</v>
      </c>
      <c r="U451" s="32">
        <f t="shared" si="476"/>
        <v>0</v>
      </c>
      <c r="V451" s="32">
        <f t="shared" si="457"/>
        <v>150000</v>
      </c>
      <c r="W451" s="32">
        <f t="shared" si="458"/>
        <v>200000</v>
      </c>
      <c r="X451" s="32">
        <f t="shared" si="459"/>
        <v>200000</v>
      </c>
      <c r="Y451" s="32">
        <f t="shared" si="477"/>
        <v>29839.900000000001</v>
      </c>
      <c r="Z451" s="32">
        <f t="shared" si="478"/>
        <v>0</v>
      </c>
      <c r="AA451" s="32">
        <f t="shared" si="479"/>
        <v>0</v>
      </c>
      <c r="AB451" s="32">
        <f t="shared" si="460"/>
        <v>179839.89999999999</v>
      </c>
      <c r="AC451" s="32">
        <f t="shared" si="461"/>
        <v>200000</v>
      </c>
      <c r="AD451" s="32">
        <f t="shared" si="462"/>
        <v>200000</v>
      </c>
      <c r="AE451" s="32">
        <f t="shared" si="480"/>
        <v>0</v>
      </c>
      <c r="AF451" s="33"/>
      <c r="AG451" s="34"/>
      <c r="AH451" s="1" t="str">
        <f t="shared" si="463"/>
        <v/>
      </c>
    </row>
    <row r="452" ht="31.5">
      <c r="A452" s="14" t="s">
        <v>329</v>
      </c>
      <c r="B452" s="15" t="s">
        <v>188</v>
      </c>
      <c r="C452" s="14"/>
      <c r="D452" s="14"/>
      <c r="E452" s="31" t="s">
        <v>189</v>
      </c>
      <c r="F452" s="32">
        <f t="shared" si="467"/>
        <v>150000</v>
      </c>
      <c r="G452" s="32">
        <f t="shared" si="468"/>
        <v>200000</v>
      </c>
      <c r="H452" s="32">
        <f t="shared" si="469"/>
        <v>200000</v>
      </c>
      <c r="I452" s="32">
        <f t="shared" si="470"/>
        <v>0</v>
      </c>
      <c r="J452" s="32">
        <f t="shared" si="471"/>
        <v>0</v>
      </c>
      <c r="K452" s="32">
        <f t="shared" si="472"/>
        <v>0</v>
      </c>
      <c r="L452" s="32">
        <f t="shared" si="464"/>
        <v>150000</v>
      </c>
      <c r="M452" s="32">
        <f t="shared" si="465"/>
        <v>200000</v>
      </c>
      <c r="N452" s="32">
        <f t="shared" si="466"/>
        <v>200000</v>
      </c>
      <c r="O452" s="32">
        <f t="shared" si="473"/>
        <v>0</v>
      </c>
      <c r="P452" s="32">
        <f t="shared" si="474"/>
        <v>0</v>
      </c>
      <c r="Q452" s="32">
        <f t="shared" si="475"/>
        <v>0</v>
      </c>
      <c r="R452" s="32">
        <f t="shared" si="454"/>
        <v>150000</v>
      </c>
      <c r="S452" s="32">
        <f t="shared" si="455"/>
        <v>200000</v>
      </c>
      <c r="T452" s="32">
        <f t="shared" si="456"/>
        <v>200000</v>
      </c>
      <c r="U452" s="32">
        <f t="shared" si="476"/>
        <v>0</v>
      </c>
      <c r="V452" s="32">
        <f t="shared" si="457"/>
        <v>150000</v>
      </c>
      <c r="W452" s="32">
        <f t="shared" si="458"/>
        <v>200000</v>
      </c>
      <c r="X452" s="32">
        <f t="shared" si="459"/>
        <v>200000</v>
      </c>
      <c r="Y452" s="32">
        <f t="shared" si="477"/>
        <v>29839.900000000001</v>
      </c>
      <c r="Z452" s="32">
        <f t="shared" si="478"/>
        <v>0</v>
      </c>
      <c r="AA452" s="32">
        <f t="shared" si="479"/>
        <v>0</v>
      </c>
      <c r="AB452" s="32">
        <f t="shared" si="460"/>
        <v>179839.89999999999</v>
      </c>
      <c r="AC452" s="32">
        <f t="shared" si="461"/>
        <v>200000</v>
      </c>
      <c r="AD452" s="32">
        <f t="shared" si="462"/>
        <v>200000</v>
      </c>
      <c r="AE452" s="32">
        <f t="shared" si="480"/>
        <v>0</v>
      </c>
      <c r="AF452" s="33"/>
      <c r="AG452" s="34"/>
      <c r="AH452" s="1" t="str">
        <f t="shared" si="463"/>
        <v/>
      </c>
    </row>
    <row r="453">
      <c r="A453" s="14" t="s">
        <v>329</v>
      </c>
      <c r="B453" s="15">
        <v>300</v>
      </c>
      <c r="C453" s="14" t="s">
        <v>100</v>
      </c>
      <c r="D453" s="14" t="s">
        <v>51</v>
      </c>
      <c r="E453" s="31" t="s">
        <v>220</v>
      </c>
      <c r="F453" s="32">
        <v>150000</v>
      </c>
      <c r="G453" s="32">
        <v>200000</v>
      </c>
      <c r="H453" s="32">
        <v>200000</v>
      </c>
      <c r="I453" s="32"/>
      <c r="J453" s="32"/>
      <c r="K453" s="32"/>
      <c r="L453" s="32">
        <f t="shared" si="464"/>
        <v>150000</v>
      </c>
      <c r="M453" s="32">
        <f t="shared" si="465"/>
        <v>200000</v>
      </c>
      <c r="N453" s="32">
        <f t="shared" si="466"/>
        <v>200000</v>
      </c>
      <c r="O453" s="32"/>
      <c r="P453" s="32"/>
      <c r="Q453" s="32"/>
      <c r="R453" s="32">
        <f t="shared" si="454"/>
        <v>150000</v>
      </c>
      <c r="S453" s="32">
        <f t="shared" si="455"/>
        <v>200000</v>
      </c>
      <c r="T453" s="32">
        <f t="shared" si="456"/>
        <v>200000</v>
      </c>
      <c r="U453" s="32"/>
      <c r="V453" s="32">
        <f t="shared" si="457"/>
        <v>150000</v>
      </c>
      <c r="W453" s="32">
        <f t="shared" si="458"/>
        <v>200000</v>
      </c>
      <c r="X453" s="32">
        <f t="shared" si="459"/>
        <v>200000</v>
      </c>
      <c r="Y453" s="32">
        <v>29839.900000000001</v>
      </c>
      <c r="Z453" s="32"/>
      <c r="AA453" s="32"/>
      <c r="AB453" s="32">
        <f t="shared" si="460"/>
        <v>179839.89999999999</v>
      </c>
      <c r="AC453" s="32">
        <f t="shared" si="461"/>
        <v>200000</v>
      </c>
      <c r="AD453" s="32">
        <f t="shared" si="462"/>
        <v>200000</v>
      </c>
      <c r="AE453" s="32"/>
      <c r="AF453" s="33"/>
      <c r="AG453" s="34"/>
      <c r="AH453" s="1" t="str">
        <f t="shared" si="463"/>
        <v>1003</v>
      </c>
    </row>
    <row r="454" ht="47.25">
      <c r="A454" s="14" t="s">
        <v>331</v>
      </c>
      <c r="B454" s="15"/>
      <c r="C454" s="14"/>
      <c r="D454" s="14"/>
      <c r="E454" s="31" t="s">
        <v>332</v>
      </c>
      <c r="F454" s="32">
        <f t="shared" si="467"/>
        <v>3448.3000000000002</v>
      </c>
      <c r="G454" s="32">
        <f t="shared" si="468"/>
        <v>3448.3000000000002</v>
      </c>
      <c r="H454" s="32">
        <f t="shared" si="469"/>
        <v>3448.3000000000002</v>
      </c>
      <c r="I454" s="32">
        <f t="shared" si="470"/>
        <v>0</v>
      </c>
      <c r="J454" s="32">
        <f t="shared" si="471"/>
        <v>0</v>
      </c>
      <c r="K454" s="32">
        <f t="shared" si="472"/>
        <v>0</v>
      </c>
      <c r="L454" s="32">
        <f t="shared" si="464"/>
        <v>3448.3000000000002</v>
      </c>
      <c r="M454" s="32">
        <f t="shared" si="465"/>
        <v>3448.3000000000002</v>
      </c>
      <c r="N454" s="32">
        <f t="shared" si="466"/>
        <v>3448.3000000000002</v>
      </c>
      <c r="O454" s="32">
        <f t="shared" si="473"/>
        <v>-2298.875</v>
      </c>
      <c r="P454" s="32">
        <f t="shared" si="474"/>
        <v>0</v>
      </c>
      <c r="Q454" s="32">
        <f t="shared" si="475"/>
        <v>0</v>
      </c>
      <c r="R454" s="32">
        <f t="shared" si="454"/>
        <v>1149.4250000000002</v>
      </c>
      <c r="S454" s="32">
        <f t="shared" si="455"/>
        <v>3448.3000000000002</v>
      </c>
      <c r="T454" s="32">
        <f t="shared" si="456"/>
        <v>3448.3000000000002</v>
      </c>
      <c r="U454" s="32">
        <f t="shared" si="476"/>
        <v>0</v>
      </c>
      <c r="V454" s="32">
        <f t="shared" si="457"/>
        <v>1149.4250000000002</v>
      </c>
      <c r="W454" s="32">
        <f t="shared" si="458"/>
        <v>3448.3000000000002</v>
      </c>
      <c r="X454" s="32">
        <f t="shared" si="459"/>
        <v>3448.3000000000002</v>
      </c>
      <c r="Y454" s="32">
        <f t="shared" si="477"/>
        <v>0</v>
      </c>
      <c r="Z454" s="32">
        <f t="shared" si="478"/>
        <v>0</v>
      </c>
      <c r="AA454" s="32">
        <f t="shared" si="479"/>
        <v>0</v>
      </c>
      <c r="AB454" s="32">
        <f t="shared" si="460"/>
        <v>1149.4250000000002</v>
      </c>
      <c r="AC454" s="32">
        <f t="shared" si="461"/>
        <v>3448.3000000000002</v>
      </c>
      <c r="AD454" s="32">
        <f t="shared" si="462"/>
        <v>3448.3000000000002</v>
      </c>
      <c r="AE454" s="32">
        <f t="shared" si="480"/>
        <v>0</v>
      </c>
      <c r="AF454" s="33"/>
      <c r="AG454" s="34"/>
      <c r="AH454" s="1" t="str">
        <f t="shared" si="463"/>
        <v/>
      </c>
    </row>
    <row r="455" ht="31.5">
      <c r="A455" s="14" t="s">
        <v>331</v>
      </c>
      <c r="B455" s="15" t="s">
        <v>188</v>
      </c>
      <c r="C455" s="14"/>
      <c r="D455" s="14"/>
      <c r="E455" s="31" t="s">
        <v>189</v>
      </c>
      <c r="F455" s="32">
        <f t="shared" si="467"/>
        <v>3448.3000000000002</v>
      </c>
      <c r="G455" s="32">
        <f t="shared" si="468"/>
        <v>3448.3000000000002</v>
      </c>
      <c r="H455" s="32">
        <f t="shared" si="469"/>
        <v>3448.3000000000002</v>
      </c>
      <c r="I455" s="32">
        <f t="shared" si="470"/>
        <v>0</v>
      </c>
      <c r="J455" s="32">
        <f t="shared" si="471"/>
        <v>0</v>
      </c>
      <c r="K455" s="32">
        <f t="shared" si="472"/>
        <v>0</v>
      </c>
      <c r="L455" s="32">
        <f t="shared" si="464"/>
        <v>3448.3000000000002</v>
      </c>
      <c r="M455" s="32">
        <f t="shared" si="465"/>
        <v>3448.3000000000002</v>
      </c>
      <c r="N455" s="32">
        <f t="shared" si="466"/>
        <v>3448.3000000000002</v>
      </c>
      <c r="O455" s="32">
        <f t="shared" si="473"/>
        <v>-2298.875</v>
      </c>
      <c r="P455" s="32">
        <f t="shared" si="474"/>
        <v>0</v>
      </c>
      <c r="Q455" s="32">
        <f t="shared" si="475"/>
        <v>0</v>
      </c>
      <c r="R455" s="32">
        <f t="shared" si="454"/>
        <v>1149.4250000000002</v>
      </c>
      <c r="S455" s="32">
        <f t="shared" si="455"/>
        <v>3448.3000000000002</v>
      </c>
      <c r="T455" s="32">
        <f t="shared" si="456"/>
        <v>3448.3000000000002</v>
      </c>
      <c r="U455" s="32">
        <f t="shared" si="476"/>
        <v>0</v>
      </c>
      <c r="V455" s="32">
        <f t="shared" si="457"/>
        <v>1149.4250000000002</v>
      </c>
      <c r="W455" s="32">
        <f t="shared" si="458"/>
        <v>3448.3000000000002</v>
      </c>
      <c r="X455" s="32">
        <f t="shared" si="459"/>
        <v>3448.3000000000002</v>
      </c>
      <c r="Y455" s="32">
        <f t="shared" si="477"/>
        <v>0</v>
      </c>
      <c r="Z455" s="32">
        <f t="shared" si="478"/>
        <v>0</v>
      </c>
      <c r="AA455" s="32">
        <f t="shared" si="479"/>
        <v>0</v>
      </c>
      <c r="AB455" s="32">
        <f t="shared" si="460"/>
        <v>1149.4250000000002</v>
      </c>
      <c r="AC455" s="32">
        <f t="shared" si="461"/>
        <v>3448.3000000000002</v>
      </c>
      <c r="AD455" s="32">
        <f t="shared" si="462"/>
        <v>3448.3000000000002</v>
      </c>
      <c r="AE455" s="32">
        <f t="shared" si="480"/>
        <v>0</v>
      </c>
      <c r="AF455" s="33"/>
      <c r="AG455" s="34"/>
      <c r="AH455" s="1" t="str">
        <f t="shared" si="463"/>
        <v/>
      </c>
    </row>
    <row r="456">
      <c r="A456" s="14" t="s">
        <v>331</v>
      </c>
      <c r="B456" s="15">
        <v>300</v>
      </c>
      <c r="C456" s="14" t="s">
        <v>100</v>
      </c>
      <c r="D456" s="14" t="s">
        <v>51</v>
      </c>
      <c r="E456" s="31" t="s">
        <v>220</v>
      </c>
      <c r="F456" s="32">
        <v>3448.3000000000002</v>
      </c>
      <c r="G456" s="32">
        <v>3448.3000000000002</v>
      </c>
      <c r="H456" s="32">
        <v>3448.3000000000002</v>
      </c>
      <c r="I456" s="32"/>
      <c r="J456" s="32"/>
      <c r="K456" s="32"/>
      <c r="L456" s="32">
        <f t="shared" si="464"/>
        <v>3448.3000000000002</v>
      </c>
      <c r="M456" s="32">
        <f t="shared" si="465"/>
        <v>3448.3000000000002</v>
      </c>
      <c r="N456" s="32">
        <f t="shared" si="466"/>
        <v>3448.3000000000002</v>
      </c>
      <c r="O456" s="32">
        <v>-2298.875</v>
      </c>
      <c r="P456" s="32"/>
      <c r="Q456" s="32"/>
      <c r="R456" s="32">
        <f t="shared" si="454"/>
        <v>1149.4250000000002</v>
      </c>
      <c r="S456" s="32">
        <f t="shared" si="455"/>
        <v>3448.3000000000002</v>
      </c>
      <c r="T456" s="32">
        <f t="shared" si="456"/>
        <v>3448.3000000000002</v>
      </c>
      <c r="U456" s="32"/>
      <c r="V456" s="32">
        <f t="shared" si="457"/>
        <v>1149.4250000000002</v>
      </c>
      <c r="W456" s="32">
        <f t="shared" si="458"/>
        <v>3448.3000000000002</v>
      </c>
      <c r="X456" s="32">
        <f t="shared" si="459"/>
        <v>3448.3000000000002</v>
      </c>
      <c r="Y456" s="32"/>
      <c r="Z456" s="32"/>
      <c r="AA456" s="32"/>
      <c r="AB456" s="32">
        <f t="shared" si="460"/>
        <v>1149.4250000000002</v>
      </c>
      <c r="AC456" s="32">
        <f t="shared" si="461"/>
        <v>3448.3000000000002</v>
      </c>
      <c r="AD456" s="32">
        <f t="shared" si="462"/>
        <v>3448.3000000000002</v>
      </c>
      <c r="AE456" s="32"/>
      <c r="AF456" s="33"/>
      <c r="AG456" s="34"/>
      <c r="AH456" s="1" t="str">
        <f t="shared" si="463"/>
        <v>1003</v>
      </c>
    </row>
    <row r="457" ht="47.25">
      <c r="A457" s="14" t="s">
        <v>333</v>
      </c>
      <c r="B457" s="15"/>
      <c r="C457" s="14"/>
      <c r="D457" s="14"/>
      <c r="E457" s="31" t="s">
        <v>334</v>
      </c>
      <c r="F457" s="32">
        <f>F458+F467</f>
        <v>32772</v>
      </c>
      <c r="G457" s="32">
        <f>G458+G467</f>
        <v>32672</v>
      </c>
      <c r="H457" s="32">
        <f>H458+H467</f>
        <v>35630</v>
      </c>
      <c r="I457" s="32">
        <f>I458+I467</f>
        <v>0</v>
      </c>
      <c r="J457" s="32">
        <f>J458+J467</f>
        <v>0</v>
      </c>
      <c r="K457" s="32">
        <f>K458+K467</f>
        <v>0</v>
      </c>
      <c r="L457" s="32">
        <f t="shared" si="464"/>
        <v>32772</v>
      </c>
      <c r="M457" s="32">
        <f t="shared" si="465"/>
        <v>32672</v>
      </c>
      <c r="N457" s="32">
        <f t="shared" si="466"/>
        <v>35630</v>
      </c>
      <c r="O457" s="32">
        <f>O458+O467</f>
        <v>1226.2999999999993</v>
      </c>
      <c r="P457" s="32">
        <f>P458+P467</f>
        <v>0</v>
      </c>
      <c r="Q457" s="32">
        <f>Q458+Q467</f>
        <v>8187.6999999999998</v>
      </c>
      <c r="R457" s="32">
        <f t="shared" si="454"/>
        <v>33998.300000000003</v>
      </c>
      <c r="S457" s="32">
        <f t="shared" si="455"/>
        <v>32672</v>
      </c>
      <c r="T457" s="32">
        <f t="shared" si="456"/>
        <v>43817.699999999997</v>
      </c>
      <c r="U457" s="32">
        <f>U458+U467</f>
        <v>0</v>
      </c>
      <c r="V457" s="32">
        <f t="shared" si="457"/>
        <v>33998.300000000003</v>
      </c>
      <c r="W457" s="32">
        <f t="shared" si="458"/>
        <v>32672</v>
      </c>
      <c r="X457" s="32">
        <f t="shared" si="459"/>
        <v>43817.699999999997</v>
      </c>
      <c r="Y457" s="32">
        <f>Y458+Y467</f>
        <v>295.68799999999999</v>
      </c>
      <c r="Z457" s="32">
        <f>Z458+Z467</f>
        <v>0</v>
      </c>
      <c r="AA457" s="32">
        <f>AA458+AA467</f>
        <v>0</v>
      </c>
      <c r="AB457" s="32">
        <f t="shared" si="460"/>
        <v>34293.988000000005</v>
      </c>
      <c r="AC457" s="32">
        <f t="shared" si="461"/>
        <v>32672</v>
      </c>
      <c r="AD457" s="32">
        <f t="shared" si="462"/>
        <v>43817.699999999997</v>
      </c>
      <c r="AE457" s="32">
        <f>AE458+AE467</f>
        <v>0</v>
      </c>
      <c r="AF457" s="33"/>
      <c r="AG457" s="34"/>
      <c r="AH457" s="1" t="str">
        <f t="shared" si="463"/>
        <v/>
      </c>
    </row>
    <row r="458" ht="31.5">
      <c r="A458" s="14" t="s">
        <v>335</v>
      </c>
      <c r="B458" s="15"/>
      <c r="C458" s="14"/>
      <c r="D458" s="14"/>
      <c r="E458" s="31" t="s">
        <v>336</v>
      </c>
      <c r="F458" s="32">
        <f>F459+F462</f>
        <v>10169.299999999999</v>
      </c>
      <c r="G458" s="32">
        <f>G459+G462</f>
        <v>10069.299999999999</v>
      </c>
      <c r="H458" s="32">
        <f>H459+H462</f>
        <v>10069.299999999999</v>
      </c>
      <c r="I458" s="32">
        <f>I459+I462</f>
        <v>0</v>
      </c>
      <c r="J458" s="32">
        <f>J459+J462</f>
        <v>0</v>
      </c>
      <c r="K458" s="32">
        <f>K459+K462</f>
        <v>0</v>
      </c>
      <c r="L458" s="32">
        <f t="shared" si="464"/>
        <v>10169.299999999999</v>
      </c>
      <c r="M458" s="32">
        <f t="shared" si="465"/>
        <v>10069.299999999999</v>
      </c>
      <c r="N458" s="32">
        <f t="shared" si="466"/>
        <v>10069.299999999999</v>
      </c>
      <c r="O458" s="32">
        <f>O459+O462</f>
        <v>9914</v>
      </c>
      <c r="P458" s="32">
        <f>P459+P462</f>
        <v>0</v>
      </c>
      <c r="Q458" s="32">
        <f>Q459+Q462</f>
        <v>0</v>
      </c>
      <c r="R458" s="32">
        <f t="shared" si="454"/>
        <v>20083.299999999999</v>
      </c>
      <c r="S458" s="32">
        <f t="shared" si="455"/>
        <v>10069.299999999999</v>
      </c>
      <c r="T458" s="32">
        <f t="shared" si="456"/>
        <v>10069.299999999999</v>
      </c>
      <c r="U458" s="32">
        <f>U459+U462</f>
        <v>0</v>
      </c>
      <c r="V458" s="32">
        <f t="shared" si="457"/>
        <v>20083.299999999999</v>
      </c>
      <c r="W458" s="32">
        <f t="shared" si="458"/>
        <v>10069.299999999999</v>
      </c>
      <c r="X458" s="32">
        <f t="shared" si="459"/>
        <v>10069.299999999999</v>
      </c>
      <c r="Y458" s="32">
        <f>Y459+Y462</f>
        <v>310.68799999999999</v>
      </c>
      <c r="Z458" s="32">
        <f>Z459+Z462</f>
        <v>0</v>
      </c>
      <c r="AA458" s="32">
        <f>AA459+AA462</f>
        <v>0</v>
      </c>
      <c r="AB458" s="32">
        <f t="shared" si="460"/>
        <v>20393.987999999998</v>
      </c>
      <c r="AC458" s="32">
        <f t="shared" si="461"/>
        <v>10069.299999999999</v>
      </c>
      <c r="AD458" s="32">
        <f t="shared" si="462"/>
        <v>10069.299999999999</v>
      </c>
      <c r="AE458" s="32">
        <f>AE459+AE462</f>
        <v>0</v>
      </c>
      <c r="AF458" s="33"/>
      <c r="AG458" s="34"/>
      <c r="AH458" s="1" t="str">
        <f t="shared" si="463"/>
        <v/>
      </c>
    </row>
    <row r="459" ht="31.5">
      <c r="A459" s="14" t="s">
        <v>335</v>
      </c>
      <c r="B459" s="15" t="s">
        <v>48</v>
      </c>
      <c r="C459" s="14"/>
      <c r="D459" s="14"/>
      <c r="E459" s="31" t="s">
        <v>49</v>
      </c>
      <c r="F459" s="32">
        <f>F460+F461</f>
        <v>5252.1999999999998</v>
      </c>
      <c r="G459" s="32">
        <f>G460+G461</f>
        <v>5252.1999999999998</v>
      </c>
      <c r="H459" s="32">
        <f>H460+H461</f>
        <v>5252.1999999999998</v>
      </c>
      <c r="I459" s="32">
        <f>I460+I461</f>
        <v>0</v>
      </c>
      <c r="J459" s="32">
        <f>J460+J461</f>
        <v>0</v>
      </c>
      <c r="K459" s="32">
        <f>K460+K461</f>
        <v>0</v>
      </c>
      <c r="L459" s="32">
        <f t="shared" si="464"/>
        <v>5252.1999999999998</v>
      </c>
      <c r="M459" s="32">
        <f t="shared" si="465"/>
        <v>5252.1999999999998</v>
      </c>
      <c r="N459" s="32">
        <f t="shared" si="466"/>
        <v>5252.1999999999998</v>
      </c>
      <c r="O459" s="32">
        <f>O460+O461</f>
        <v>9914</v>
      </c>
      <c r="P459" s="32">
        <f>P460+P461</f>
        <v>0</v>
      </c>
      <c r="Q459" s="32">
        <f>Q460+Q461</f>
        <v>0</v>
      </c>
      <c r="R459" s="32">
        <f t="shared" si="454"/>
        <v>15166.200000000001</v>
      </c>
      <c r="S459" s="32">
        <f t="shared" si="455"/>
        <v>5252.1999999999998</v>
      </c>
      <c r="T459" s="32">
        <f t="shared" si="456"/>
        <v>5252.1999999999998</v>
      </c>
      <c r="U459" s="32">
        <f>U460+U461</f>
        <v>0</v>
      </c>
      <c r="V459" s="32">
        <f t="shared" si="457"/>
        <v>15166.200000000001</v>
      </c>
      <c r="W459" s="32">
        <f t="shared" si="458"/>
        <v>5252.1999999999998</v>
      </c>
      <c r="X459" s="32">
        <f t="shared" si="459"/>
        <v>5252.1999999999998</v>
      </c>
      <c r="Y459" s="32">
        <f>Y460+Y461</f>
        <v>310.68799999999999</v>
      </c>
      <c r="Z459" s="32">
        <f>Z460+Z461</f>
        <v>0</v>
      </c>
      <c r="AA459" s="32">
        <f>AA460+AA461</f>
        <v>0</v>
      </c>
      <c r="AB459" s="32">
        <f t="shared" si="460"/>
        <v>15476.888000000001</v>
      </c>
      <c r="AC459" s="32">
        <f t="shared" si="461"/>
        <v>5252.1999999999998</v>
      </c>
      <c r="AD459" s="32">
        <f t="shared" si="462"/>
        <v>5252.1999999999998</v>
      </c>
      <c r="AE459" s="32">
        <f>AE460+AE461</f>
        <v>0</v>
      </c>
      <c r="AF459" s="33"/>
      <c r="AG459" s="34"/>
      <c r="AH459" s="1" t="str">
        <f t="shared" si="463"/>
        <v/>
      </c>
    </row>
    <row r="460" ht="31.5">
      <c r="A460" s="14" t="s">
        <v>335</v>
      </c>
      <c r="B460" s="15">
        <v>200</v>
      </c>
      <c r="C460" s="14" t="s">
        <v>100</v>
      </c>
      <c r="D460" s="14" t="s">
        <v>321</v>
      </c>
      <c r="E460" s="31" t="s">
        <v>322</v>
      </c>
      <c r="F460" s="32">
        <v>4639.6999999999998</v>
      </c>
      <c r="G460" s="32">
        <v>4639.6999999999998</v>
      </c>
      <c r="H460" s="32">
        <v>4639.6999999999998</v>
      </c>
      <c r="I460" s="32"/>
      <c r="J460" s="32"/>
      <c r="K460" s="32"/>
      <c r="L460" s="32">
        <f t="shared" si="464"/>
        <v>4639.6999999999998</v>
      </c>
      <c r="M460" s="32">
        <f t="shared" si="465"/>
        <v>4639.6999999999998</v>
      </c>
      <c r="N460" s="32">
        <f t="shared" si="466"/>
        <v>4639.6999999999998</v>
      </c>
      <c r="O460" s="32">
        <f>-886+10800</f>
        <v>9914</v>
      </c>
      <c r="P460" s="32"/>
      <c r="Q460" s="32"/>
      <c r="R460" s="32">
        <f t="shared" si="454"/>
        <v>14553.700000000001</v>
      </c>
      <c r="S460" s="32">
        <f t="shared" si="455"/>
        <v>4639.6999999999998</v>
      </c>
      <c r="T460" s="32">
        <f t="shared" si="456"/>
        <v>4639.6999999999998</v>
      </c>
      <c r="U460" s="32"/>
      <c r="V460" s="32">
        <f t="shared" si="457"/>
        <v>14553.700000000001</v>
      </c>
      <c r="W460" s="32">
        <f t="shared" si="458"/>
        <v>4639.6999999999998</v>
      </c>
      <c r="X460" s="32">
        <f t="shared" si="459"/>
        <v>4639.6999999999998</v>
      </c>
      <c r="Y460" s="32">
        <f>311.4-0.712</f>
        <v>310.68799999999999</v>
      </c>
      <c r="Z460" s="32"/>
      <c r="AA460" s="32"/>
      <c r="AB460" s="32">
        <f t="shared" si="460"/>
        <v>14864.388000000001</v>
      </c>
      <c r="AC460" s="32">
        <f t="shared" si="461"/>
        <v>4639.6999999999998</v>
      </c>
      <c r="AD460" s="32">
        <f t="shared" si="462"/>
        <v>4639.6999999999998</v>
      </c>
      <c r="AE460" s="32"/>
      <c r="AF460" s="33"/>
      <c r="AG460" s="34"/>
      <c r="AH460" s="1" t="str">
        <f t="shared" si="463"/>
        <v>1006</v>
      </c>
    </row>
    <row r="461">
      <c r="A461" s="14" t="s">
        <v>335</v>
      </c>
      <c r="B461" s="15">
        <v>200</v>
      </c>
      <c r="C461" s="14" t="s">
        <v>264</v>
      </c>
      <c r="D461" s="14" t="s">
        <v>288</v>
      </c>
      <c r="E461" s="31" t="s">
        <v>289</v>
      </c>
      <c r="F461" s="32">
        <v>612.5</v>
      </c>
      <c r="G461" s="32">
        <v>612.5</v>
      </c>
      <c r="H461" s="32">
        <v>612.5</v>
      </c>
      <c r="I461" s="32"/>
      <c r="J461" s="32"/>
      <c r="K461" s="32"/>
      <c r="L461" s="32">
        <f t="shared" si="464"/>
        <v>612.5</v>
      </c>
      <c r="M461" s="32">
        <f t="shared" si="465"/>
        <v>612.5</v>
      </c>
      <c r="N461" s="32">
        <f t="shared" si="466"/>
        <v>612.5</v>
      </c>
      <c r="O461" s="32"/>
      <c r="P461" s="32"/>
      <c r="Q461" s="32"/>
      <c r="R461" s="32">
        <f t="shared" si="454"/>
        <v>612.5</v>
      </c>
      <c r="S461" s="32">
        <f t="shared" si="455"/>
        <v>612.5</v>
      </c>
      <c r="T461" s="32">
        <f t="shared" si="456"/>
        <v>612.5</v>
      </c>
      <c r="U461" s="32"/>
      <c r="V461" s="32">
        <f t="shared" si="457"/>
        <v>612.5</v>
      </c>
      <c r="W461" s="32">
        <f t="shared" si="458"/>
        <v>612.5</v>
      </c>
      <c r="X461" s="32">
        <f t="shared" si="459"/>
        <v>612.5</v>
      </c>
      <c r="Y461" s="32"/>
      <c r="Z461" s="32"/>
      <c r="AA461" s="32"/>
      <c r="AB461" s="32">
        <f t="shared" si="460"/>
        <v>612.5</v>
      </c>
      <c r="AC461" s="32">
        <f t="shared" si="461"/>
        <v>612.5</v>
      </c>
      <c r="AD461" s="32">
        <f t="shared" si="462"/>
        <v>612.5</v>
      </c>
      <c r="AE461" s="32"/>
      <c r="AF461" s="33"/>
      <c r="AG461" s="34"/>
      <c r="AH461" s="1" t="str">
        <f t="shared" si="463"/>
        <v>1102</v>
      </c>
    </row>
    <row r="462" ht="47.25">
      <c r="A462" s="14" t="s">
        <v>335</v>
      </c>
      <c r="B462" s="15" t="s">
        <v>55</v>
      </c>
      <c r="C462" s="14"/>
      <c r="D462" s="14"/>
      <c r="E462" s="31" t="s">
        <v>56</v>
      </c>
      <c r="F462" s="32">
        <f>F465+F463+F464+F466</f>
        <v>4917.0999999999995</v>
      </c>
      <c r="G462" s="32">
        <f>G465+G463+G464+G466</f>
        <v>4817.0999999999995</v>
      </c>
      <c r="H462" s="32">
        <f>H465+H463+H464+H466</f>
        <v>4817.0999999999995</v>
      </c>
      <c r="I462" s="32">
        <f>I465+I463+I464+I466</f>
        <v>0</v>
      </c>
      <c r="J462" s="32">
        <f>J465+J463+J464+J466</f>
        <v>0</v>
      </c>
      <c r="K462" s="32">
        <f>K465+K463+K464+K466</f>
        <v>0</v>
      </c>
      <c r="L462" s="32">
        <f t="shared" si="464"/>
        <v>4917.0999999999995</v>
      </c>
      <c r="M462" s="32">
        <f t="shared" si="465"/>
        <v>4817.0999999999995</v>
      </c>
      <c r="N462" s="32">
        <f t="shared" si="466"/>
        <v>4817.0999999999995</v>
      </c>
      <c r="O462" s="32">
        <f>O465+O463+O464+O466</f>
        <v>0</v>
      </c>
      <c r="P462" s="32">
        <f>P465+P463+P464+P466</f>
        <v>0</v>
      </c>
      <c r="Q462" s="32">
        <f>Q465+Q463+Q464+Q466</f>
        <v>0</v>
      </c>
      <c r="R462" s="32">
        <f t="shared" si="454"/>
        <v>4917.0999999999995</v>
      </c>
      <c r="S462" s="32">
        <f t="shared" si="455"/>
        <v>4817.0999999999995</v>
      </c>
      <c r="T462" s="32">
        <f t="shared" si="456"/>
        <v>4817.0999999999995</v>
      </c>
      <c r="U462" s="32">
        <f>U465+U463+U464+U466</f>
        <v>0</v>
      </c>
      <c r="V462" s="32">
        <f t="shared" si="457"/>
        <v>4917.0999999999995</v>
      </c>
      <c r="W462" s="32">
        <f t="shared" si="458"/>
        <v>4817.0999999999995</v>
      </c>
      <c r="X462" s="32">
        <f t="shared" si="459"/>
        <v>4817.0999999999995</v>
      </c>
      <c r="Y462" s="32">
        <f>Y465+Y463+Y464+Y466</f>
        <v>0</v>
      </c>
      <c r="Z462" s="32">
        <f>Z465+Z463+Z464+Z466</f>
        <v>0</v>
      </c>
      <c r="AA462" s="32">
        <f>AA465+AA463+AA464+AA466</f>
        <v>0</v>
      </c>
      <c r="AB462" s="32">
        <f t="shared" si="460"/>
        <v>4917.0999999999995</v>
      </c>
      <c r="AC462" s="32">
        <f t="shared" si="461"/>
        <v>4817.0999999999995</v>
      </c>
      <c r="AD462" s="32">
        <f t="shared" si="462"/>
        <v>4817.0999999999995</v>
      </c>
      <c r="AE462" s="32">
        <f>AE465+AE463+AE464+AE466</f>
        <v>0</v>
      </c>
      <c r="AF462" s="33"/>
      <c r="AG462" s="34"/>
      <c r="AH462" s="1" t="str">
        <f t="shared" si="463"/>
        <v/>
      </c>
    </row>
    <row r="463">
      <c r="A463" s="14" t="s">
        <v>335</v>
      </c>
      <c r="B463" s="15" t="s">
        <v>55</v>
      </c>
      <c r="C463" s="14" t="s">
        <v>65</v>
      </c>
      <c r="D463" s="14" t="s">
        <v>65</v>
      </c>
      <c r="E463" s="31" t="s">
        <v>66</v>
      </c>
      <c r="F463" s="32">
        <v>2500</v>
      </c>
      <c r="G463" s="32">
        <v>2500</v>
      </c>
      <c r="H463" s="32">
        <v>2500</v>
      </c>
      <c r="I463" s="32"/>
      <c r="J463" s="32"/>
      <c r="K463" s="32"/>
      <c r="L463" s="32">
        <f t="shared" si="464"/>
        <v>2500</v>
      </c>
      <c r="M463" s="32">
        <f t="shared" si="465"/>
        <v>2500</v>
      </c>
      <c r="N463" s="32">
        <f t="shared" si="466"/>
        <v>2500</v>
      </c>
      <c r="O463" s="32"/>
      <c r="P463" s="32"/>
      <c r="Q463" s="32"/>
      <c r="R463" s="32">
        <f t="shared" si="454"/>
        <v>2500</v>
      </c>
      <c r="S463" s="32">
        <f t="shared" si="455"/>
        <v>2500</v>
      </c>
      <c r="T463" s="32">
        <f t="shared" si="456"/>
        <v>2500</v>
      </c>
      <c r="U463" s="32"/>
      <c r="V463" s="32">
        <f t="shared" si="457"/>
        <v>2500</v>
      </c>
      <c r="W463" s="32">
        <f t="shared" si="458"/>
        <v>2500</v>
      </c>
      <c r="X463" s="32">
        <f t="shared" si="459"/>
        <v>2500</v>
      </c>
      <c r="Y463" s="32"/>
      <c r="Z463" s="32"/>
      <c r="AA463" s="32"/>
      <c r="AB463" s="32">
        <f t="shared" si="460"/>
        <v>2500</v>
      </c>
      <c r="AC463" s="32">
        <f t="shared" si="461"/>
        <v>2500</v>
      </c>
      <c r="AD463" s="32">
        <f t="shared" si="462"/>
        <v>2500</v>
      </c>
      <c r="AE463" s="32"/>
      <c r="AF463" s="33"/>
      <c r="AG463" s="34"/>
      <c r="AH463" s="1" t="str">
        <f t="shared" si="463"/>
        <v>0707</v>
      </c>
    </row>
    <row r="464">
      <c r="A464" s="14" t="s">
        <v>335</v>
      </c>
      <c r="B464" s="15" t="s">
        <v>55</v>
      </c>
      <c r="C464" s="14" t="s">
        <v>65</v>
      </c>
      <c r="D464" s="14" t="s">
        <v>67</v>
      </c>
      <c r="E464" s="31" t="s">
        <v>68</v>
      </c>
      <c r="F464" s="32">
        <v>489.39999999999998</v>
      </c>
      <c r="G464" s="32">
        <v>489.39999999999998</v>
      </c>
      <c r="H464" s="32">
        <v>489.39999999999998</v>
      </c>
      <c r="I464" s="32"/>
      <c r="J464" s="32"/>
      <c r="K464" s="32"/>
      <c r="L464" s="32">
        <f t="shared" si="464"/>
        <v>489.39999999999998</v>
      </c>
      <c r="M464" s="32">
        <f t="shared" si="465"/>
        <v>489.39999999999998</v>
      </c>
      <c r="N464" s="32">
        <f t="shared" si="466"/>
        <v>489.39999999999998</v>
      </c>
      <c r="O464" s="32"/>
      <c r="P464" s="32"/>
      <c r="Q464" s="32"/>
      <c r="R464" s="32">
        <f t="shared" si="454"/>
        <v>489.39999999999998</v>
      </c>
      <c r="S464" s="32">
        <f t="shared" si="455"/>
        <v>489.39999999999998</v>
      </c>
      <c r="T464" s="32">
        <f t="shared" si="456"/>
        <v>489.39999999999998</v>
      </c>
      <c r="U464" s="32"/>
      <c r="V464" s="32">
        <f t="shared" si="457"/>
        <v>489.39999999999998</v>
      </c>
      <c r="W464" s="32">
        <f t="shared" si="458"/>
        <v>489.39999999999998</v>
      </c>
      <c r="X464" s="32">
        <f t="shared" si="459"/>
        <v>489.39999999999998</v>
      </c>
      <c r="Y464" s="32"/>
      <c r="Z464" s="32"/>
      <c r="AA464" s="32"/>
      <c r="AB464" s="32">
        <f t="shared" si="460"/>
        <v>489.39999999999998</v>
      </c>
      <c r="AC464" s="32">
        <f t="shared" si="461"/>
        <v>489.39999999999998</v>
      </c>
      <c r="AD464" s="32">
        <f t="shared" si="462"/>
        <v>489.39999999999998</v>
      </c>
      <c r="AE464" s="32"/>
      <c r="AF464" s="33"/>
      <c r="AG464" s="34"/>
      <c r="AH464" s="1" t="str">
        <f t="shared" si="463"/>
        <v>0709</v>
      </c>
    </row>
    <row r="465">
      <c r="A465" s="14" t="s">
        <v>335</v>
      </c>
      <c r="B465" s="15" t="s">
        <v>55</v>
      </c>
      <c r="C465" s="14" t="s">
        <v>69</v>
      </c>
      <c r="D465" s="14" t="s">
        <v>31</v>
      </c>
      <c r="E465" s="31" t="s">
        <v>70</v>
      </c>
      <c r="F465" s="32">
        <v>1477.7</v>
      </c>
      <c r="G465" s="32">
        <v>1377.7</v>
      </c>
      <c r="H465" s="32">
        <v>1377.7</v>
      </c>
      <c r="I465" s="32"/>
      <c r="J465" s="32"/>
      <c r="K465" s="32"/>
      <c r="L465" s="32">
        <f t="shared" si="464"/>
        <v>1477.7</v>
      </c>
      <c r="M465" s="32">
        <f t="shared" si="465"/>
        <v>1377.7</v>
      </c>
      <c r="N465" s="32">
        <f t="shared" si="466"/>
        <v>1377.7</v>
      </c>
      <c r="O465" s="32"/>
      <c r="P465" s="32"/>
      <c r="Q465" s="32"/>
      <c r="R465" s="32">
        <f t="shared" si="454"/>
        <v>1477.7</v>
      </c>
      <c r="S465" s="32">
        <f t="shared" si="455"/>
        <v>1377.7</v>
      </c>
      <c r="T465" s="32">
        <f t="shared" si="456"/>
        <v>1377.7</v>
      </c>
      <c r="U465" s="32"/>
      <c r="V465" s="32">
        <f t="shared" si="457"/>
        <v>1477.7</v>
      </c>
      <c r="W465" s="32">
        <f t="shared" si="458"/>
        <v>1377.7</v>
      </c>
      <c r="X465" s="32">
        <f t="shared" si="459"/>
        <v>1377.7</v>
      </c>
      <c r="Y465" s="32"/>
      <c r="Z465" s="32"/>
      <c r="AA465" s="32"/>
      <c r="AB465" s="32">
        <f t="shared" si="460"/>
        <v>1477.7</v>
      </c>
      <c r="AC465" s="32">
        <f t="shared" si="461"/>
        <v>1377.7</v>
      </c>
      <c r="AD465" s="32">
        <f t="shared" si="462"/>
        <v>1377.7</v>
      </c>
      <c r="AE465" s="32"/>
      <c r="AF465" s="33"/>
      <c r="AG465" s="34"/>
      <c r="AH465" s="1" t="str">
        <f t="shared" si="463"/>
        <v>0801</v>
      </c>
    </row>
    <row r="466" ht="31.5">
      <c r="A466" s="14" t="s">
        <v>335</v>
      </c>
      <c r="B466" s="15" t="s">
        <v>55</v>
      </c>
      <c r="C466" s="14" t="s">
        <v>100</v>
      </c>
      <c r="D466" s="14" t="s">
        <v>321</v>
      </c>
      <c r="E466" s="31" t="s">
        <v>322</v>
      </c>
      <c r="F466" s="32">
        <v>450</v>
      </c>
      <c r="G466" s="32">
        <v>450</v>
      </c>
      <c r="H466" s="32">
        <v>450</v>
      </c>
      <c r="I466" s="32"/>
      <c r="J466" s="32"/>
      <c r="K466" s="32"/>
      <c r="L466" s="32">
        <f t="shared" si="464"/>
        <v>450</v>
      </c>
      <c r="M466" s="32">
        <f t="shared" si="465"/>
        <v>450</v>
      </c>
      <c r="N466" s="32">
        <f t="shared" si="466"/>
        <v>450</v>
      </c>
      <c r="O466" s="32"/>
      <c r="P466" s="32"/>
      <c r="Q466" s="32"/>
      <c r="R466" s="32">
        <f t="shared" si="454"/>
        <v>450</v>
      </c>
      <c r="S466" s="32">
        <f t="shared" si="455"/>
        <v>450</v>
      </c>
      <c r="T466" s="32">
        <f t="shared" si="456"/>
        <v>450</v>
      </c>
      <c r="U466" s="32"/>
      <c r="V466" s="32">
        <f t="shared" si="457"/>
        <v>450</v>
      </c>
      <c r="W466" s="32">
        <f t="shared" si="458"/>
        <v>450</v>
      </c>
      <c r="X466" s="32">
        <f t="shared" si="459"/>
        <v>450</v>
      </c>
      <c r="Y466" s="32"/>
      <c r="Z466" s="32"/>
      <c r="AA466" s="32"/>
      <c r="AB466" s="32">
        <f t="shared" si="460"/>
        <v>450</v>
      </c>
      <c r="AC466" s="32">
        <f t="shared" si="461"/>
        <v>450</v>
      </c>
      <c r="AD466" s="32">
        <f t="shared" si="462"/>
        <v>450</v>
      </c>
      <c r="AE466" s="32"/>
      <c r="AF466" s="33"/>
      <c r="AG466" s="34"/>
      <c r="AH466" s="1" t="str">
        <f t="shared" si="463"/>
        <v>1006</v>
      </c>
    </row>
    <row r="467" ht="47.25">
      <c r="A467" s="14" t="s">
        <v>337</v>
      </c>
      <c r="B467" s="15"/>
      <c r="C467" s="14"/>
      <c r="D467" s="14"/>
      <c r="E467" s="31" t="s">
        <v>338</v>
      </c>
      <c r="F467" s="32">
        <f>F468+F470</f>
        <v>22602.700000000001</v>
      </c>
      <c r="G467" s="32">
        <f>G468+G470</f>
        <v>22602.700000000001</v>
      </c>
      <c r="H467" s="32">
        <f>H468+H470</f>
        <v>25560.700000000001</v>
      </c>
      <c r="I467" s="32">
        <f>I468+I470</f>
        <v>0</v>
      </c>
      <c r="J467" s="32">
        <f>J468+J470</f>
        <v>0</v>
      </c>
      <c r="K467" s="32">
        <f>K468+K470</f>
        <v>0</v>
      </c>
      <c r="L467" s="32">
        <f t="shared" si="464"/>
        <v>22602.700000000001</v>
      </c>
      <c r="M467" s="32">
        <f t="shared" si="465"/>
        <v>22602.700000000001</v>
      </c>
      <c r="N467" s="32">
        <f t="shared" si="466"/>
        <v>25560.700000000001</v>
      </c>
      <c r="O467" s="32">
        <f>O468+O470</f>
        <v>-8687.7000000000007</v>
      </c>
      <c r="P467" s="32">
        <f>P468+P470</f>
        <v>0</v>
      </c>
      <c r="Q467" s="32">
        <f>Q468+Q470</f>
        <v>8187.6999999999998</v>
      </c>
      <c r="R467" s="32">
        <f t="shared" si="454"/>
        <v>13915</v>
      </c>
      <c r="S467" s="32">
        <f t="shared" si="455"/>
        <v>22602.700000000001</v>
      </c>
      <c r="T467" s="32">
        <f t="shared" si="456"/>
        <v>33748.400000000001</v>
      </c>
      <c r="U467" s="32">
        <f>U468+U470</f>
        <v>0</v>
      </c>
      <c r="V467" s="32">
        <f t="shared" si="457"/>
        <v>13915</v>
      </c>
      <c r="W467" s="32">
        <f t="shared" si="458"/>
        <v>22602.700000000001</v>
      </c>
      <c r="X467" s="32">
        <f t="shared" si="459"/>
        <v>33748.400000000001</v>
      </c>
      <c r="Y467" s="32">
        <f>Y468+Y470</f>
        <v>-15</v>
      </c>
      <c r="Z467" s="32">
        <f>Z468+Z470</f>
        <v>0</v>
      </c>
      <c r="AA467" s="32">
        <f>AA468+AA470</f>
        <v>0</v>
      </c>
      <c r="AB467" s="32">
        <f t="shared" si="460"/>
        <v>13900</v>
      </c>
      <c r="AC467" s="32">
        <f t="shared" si="461"/>
        <v>22602.700000000001</v>
      </c>
      <c r="AD467" s="32">
        <f t="shared" si="462"/>
        <v>33748.400000000001</v>
      </c>
      <c r="AE467" s="32">
        <f>AE468+AE470</f>
        <v>0</v>
      </c>
      <c r="AF467" s="33"/>
      <c r="AG467" s="34"/>
      <c r="AH467" s="1" t="str">
        <f t="shared" si="463"/>
        <v/>
      </c>
    </row>
    <row r="468" ht="31.5">
      <c r="A468" s="14" t="s">
        <v>337</v>
      </c>
      <c r="B468" s="15" t="s">
        <v>48</v>
      </c>
      <c r="C468" s="14"/>
      <c r="D468" s="14"/>
      <c r="E468" s="31" t="s">
        <v>49</v>
      </c>
      <c r="F468" s="32">
        <f>F469</f>
        <v>1500</v>
      </c>
      <c r="G468" s="32">
        <f>G469</f>
        <v>1500</v>
      </c>
      <c r="H468" s="32">
        <f>H469</f>
        <v>1500</v>
      </c>
      <c r="I468" s="32">
        <f>I469</f>
        <v>0</v>
      </c>
      <c r="J468" s="32">
        <f>J469</f>
        <v>0</v>
      </c>
      <c r="K468" s="32">
        <f>K469</f>
        <v>0</v>
      </c>
      <c r="L468" s="32">
        <f t="shared" si="464"/>
        <v>1500</v>
      </c>
      <c r="M468" s="32">
        <f t="shared" si="465"/>
        <v>1500</v>
      </c>
      <c r="N468" s="32">
        <f t="shared" si="466"/>
        <v>1500</v>
      </c>
      <c r="O468" s="32">
        <f>O469</f>
        <v>-500</v>
      </c>
      <c r="P468" s="32">
        <f>P469</f>
        <v>0</v>
      </c>
      <c r="Q468" s="32">
        <f>Q469</f>
        <v>0</v>
      </c>
      <c r="R468" s="32">
        <f t="shared" si="454"/>
        <v>1000</v>
      </c>
      <c r="S468" s="32">
        <f t="shared" si="455"/>
        <v>1500</v>
      </c>
      <c r="T468" s="32">
        <f t="shared" si="456"/>
        <v>1500</v>
      </c>
      <c r="U468" s="32">
        <f>U469</f>
        <v>0</v>
      </c>
      <c r="V468" s="32">
        <f t="shared" si="457"/>
        <v>1000</v>
      </c>
      <c r="W468" s="32">
        <f t="shared" si="458"/>
        <v>1500</v>
      </c>
      <c r="X468" s="32">
        <f t="shared" si="459"/>
        <v>1500</v>
      </c>
      <c r="Y468" s="32">
        <f>Y469</f>
        <v>-15</v>
      </c>
      <c r="Z468" s="32">
        <f>Z469</f>
        <v>0</v>
      </c>
      <c r="AA468" s="32">
        <f>AA469</f>
        <v>0</v>
      </c>
      <c r="AB468" s="32">
        <f t="shared" si="460"/>
        <v>985</v>
      </c>
      <c r="AC468" s="32">
        <f t="shared" si="461"/>
        <v>1500</v>
      </c>
      <c r="AD468" s="32">
        <f t="shared" si="462"/>
        <v>1500</v>
      </c>
      <c r="AE468" s="32">
        <f>AE469</f>
        <v>0</v>
      </c>
      <c r="AF468" s="33"/>
      <c r="AG468" s="34"/>
      <c r="AH468" s="1" t="str">
        <f t="shared" si="463"/>
        <v/>
      </c>
    </row>
    <row r="469" ht="31.5">
      <c r="A469" s="14" t="s">
        <v>337</v>
      </c>
      <c r="B469" s="15">
        <v>200</v>
      </c>
      <c r="C469" s="14" t="s">
        <v>100</v>
      </c>
      <c r="D469" s="14" t="s">
        <v>321</v>
      </c>
      <c r="E469" s="31" t="s">
        <v>322</v>
      </c>
      <c r="F469" s="32">
        <v>1500</v>
      </c>
      <c r="G469" s="32">
        <v>1500</v>
      </c>
      <c r="H469" s="32">
        <v>1500</v>
      </c>
      <c r="I469" s="32"/>
      <c r="J469" s="32"/>
      <c r="K469" s="32"/>
      <c r="L469" s="32">
        <f t="shared" si="464"/>
        <v>1500</v>
      </c>
      <c r="M469" s="32">
        <f t="shared" si="465"/>
        <v>1500</v>
      </c>
      <c r="N469" s="32">
        <f t="shared" si="466"/>
        <v>1500</v>
      </c>
      <c r="O469" s="32">
        <v>-500</v>
      </c>
      <c r="P469" s="32"/>
      <c r="Q469" s="32"/>
      <c r="R469" s="32">
        <f t="shared" si="454"/>
        <v>1000</v>
      </c>
      <c r="S469" s="32">
        <f t="shared" si="455"/>
        <v>1500</v>
      </c>
      <c r="T469" s="32">
        <f t="shared" si="456"/>
        <v>1500</v>
      </c>
      <c r="U469" s="32"/>
      <c r="V469" s="32">
        <f t="shared" si="457"/>
        <v>1000</v>
      </c>
      <c r="W469" s="32">
        <f t="shared" si="458"/>
        <v>1500</v>
      </c>
      <c r="X469" s="32">
        <f t="shared" si="459"/>
        <v>1500</v>
      </c>
      <c r="Y469" s="32">
        <v>-15</v>
      </c>
      <c r="Z469" s="32"/>
      <c r="AA469" s="32"/>
      <c r="AB469" s="32">
        <f t="shared" si="460"/>
        <v>985</v>
      </c>
      <c r="AC469" s="32">
        <f t="shared" si="461"/>
        <v>1500</v>
      </c>
      <c r="AD469" s="32">
        <f t="shared" si="462"/>
        <v>1500</v>
      </c>
      <c r="AE469" s="32"/>
      <c r="AF469" s="33"/>
      <c r="AG469" s="34"/>
      <c r="AH469" s="1" t="str">
        <f t="shared" si="463"/>
        <v>1006</v>
      </c>
    </row>
    <row r="470" ht="47.25">
      <c r="A470" s="14" t="s">
        <v>337</v>
      </c>
      <c r="B470" s="15" t="s">
        <v>55</v>
      </c>
      <c r="C470" s="14"/>
      <c r="D470" s="14"/>
      <c r="E470" s="31" t="s">
        <v>56</v>
      </c>
      <c r="F470" s="32">
        <f>F471+F472</f>
        <v>21102.700000000001</v>
      </c>
      <c r="G470" s="32">
        <f>G471+G472</f>
        <v>21102.700000000001</v>
      </c>
      <c r="H470" s="32">
        <f>H471+H472</f>
        <v>24060.700000000001</v>
      </c>
      <c r="I470" s="32">
        <f>I471+I472</f>
        <v>0</v>
      </c>
      <c r="J470" s="32">
        <f>J471+J472</f>
        <v>0</v>
      </c>
      <c r="K470" s="32">
        <f>K471+K472</f>
        <v>0</v>
      </c>
      <c r="L470" s="32">
        <f t="shared" si="464"/>
        <v>21102.700000000001</v>
      </c>
      <c r="M470" s="32">
        <f t="shared" si="465"/>
        <v>21102.700000000001</v>
      </c>
      <c r="N470" s="32">
        <f t="shared" si="466"/>
        <v>24060.700000000001</v>
      </c>
      <c r="O470" s="32">
        <f>O471+O472</f>
        <v>-8187.6999999999998</v>
      </c>
      <c r="P470" s="32">
        <f>P471+P472</f>
        <v>0</v>
      </c>
      <c r="Q470" s="32">
        <f>Q471+Q472</f>
        <v>8187.6999999999998</v>
      </c>
      <c r="R470" s="32">
        <f t="shared" si="454"/>
        <v>12915</v>
      </c>
      <c r="S470" s="32">
        <f t="shared" si="455"/>
        <v>21102.700000000001</v>
      </c>
      <c r="T470" s="32">
        <f t="shared" si="456"/>
        <v>32248.400000000001</v>
      </c>
      <c r="U470" s="32">
        <f>U471+U472</f>
        <v>0</v>
      </c>
      <c r="V470" s="32">
        <f t="shared" si="457"/>
        <v>12915</v>
      </c>
      <c r="W470" s="32">
        <f t="shared" si="458"/>
        <v>21102.700000000001</v>
      </c>
      <c r="X470" s="32">
        <f t="shared" si="459"/>
        <v>32248.400000000001</v>
      </c>
      <c r="Y470" s="32">
        <f>Y471+Y472</f>
        <v>0</v>
      </c>
      <c r="Z470" s="32">
        <f>Z471+Z472</f>
        <v>0</v>
      </c>
      <c r="AA470" s="32">
        <f>AA471+AA472</f>
        <v>0</v>
      </c>
      <c r="AB470" s="32">
        <f t="shared" si="460"/>
        <v>12915</v>
      </c>
      <c r="AC470" s="32">
        <f t="shared" si="461"/>
        <v>21102.700000000001</v>
      </c>
      <c r="AD470" s="32">
        <f t="shared" si="462"/>
        <v>32248.400000000001</v>
      </c>
      <c r="AE470" s="32">
        <f>AE471+AE472</f>
        <v>0</v>
      </c>
      <c r="AF470" s="33"/>
      <c r="AG470" s="34"/>
      <c r="AH470" s="1" t="str">
        <f t="shared" si="463"/>
        <v/>
      </c>
    </row>
    <row r="471">
      <c r="A471" s="14" t="s">
        <v>337</v>
      </c>
      <c r="B471" s="15" t="s">
        <v>55</v>
      </c>
      <c r="C471" s="14" t="s">
        <v>65</v>
      </c>
      <c r="D471" s="14" t="s">
        <v>288</v>
      </c>
      <c r="E471" s="31" t="s">
        <v>339</v>
      </c>
      <c r="F471" s="32">
        <v>20575</v>
      </c>
      <c r="G471" s="32">
        <v>19554.5</v>
      </c>
      <c r="H471" s="32">
        <v>21102.700000000001</v>
      </c>
      <c r="I471" s="32"/>
      <c r="J471" s="32"/>
      <c r="K471" s="32"/>
      <c r="L471" s="32">
        <f t="shared" si="464"/>
        <v>20575</v>
      </c>
      <c r="M471" s="32">
        <f t="shared" si="465"/>
        <v>19554.5</v>
      </c>
      <c r="N471" s="32">
        <f t="shared" si="466"/>
        <v>21102.700000000001</v>
      </c>
      <c r="O471" s="32">
        <v>-7660</v>
      </c>
      <c r="P471" s="32"/>
      <c r="Q471" s="32">
        <v>7660</v>
      </c>
      <c r="R471" s="32">
        <f t="shared" si="454"/>
        <v>12915</v>
      </c>
      <c r="S471" s="32">
        <f t="shared" si="455"/>
        <v>19554.5</v>
      </c>
      <c r="T471" s="32">
        <f t="shared" si="456"/>
        <v>28762.700000000001</v>
      </c>
      <c r="U471" s="32"/>
      <c r="V471" s="32">
        <f t="shared" si="457"/>
        <v>12915</v>
      </c>
      <c r="W471" s="32">
        <f t="shared" si="458"/>
        <v>19554.5</v>
      </c>
      <c r="X471" s="32">
        <f t="shared" si="459"/>
        <v>28762.700000000001</v>
      </c>
      <c r="Y471" s="32"/>
      <c r="Z471" s="32"/>
      <c r="AA471" s="32"/>
      <c r="AB471" s="32">
        <f t="shared" si="460"/>
        <v>12915</v>
      </c>
      <c r="AC471" s="32">
        <f t="shared" si="461"/>
        <v>19554.5</v>
      </c>
      <c r="AD471" s="32">
        <f t="shared" si="462"/>
        <v>28762.700000000001</v>
      </c>
      <c r="AE471" s="32"/>
      <c r="AF471" s="33"/>
      <c r="AG471" s="34"/>
      <c r="AH471" s="1" t="str">
        <f t="shared" si="463"/>
        <v>0702</v>
      </c>
    </row>
    <row r="472">
      <c r="A472" s="14" t="s">
        <v>337</v>
      </c>
      <c r="B472" s="15" t="s">
        <v>55</v>
      </c>
      <c r="C472" s="14" t="s">
        <v>69</v>
      </c>
      <c r="D472" s="14" t="s">
        <v>31</v>
      </c>
      <c r="E472" s="31" t="s">
        <v>70</v>
      </c>
      <c r="F472" s="32">
        <v>527.70000000000005</v>
      </c>
      <c r="G472" s="32">
        <v>1548.2</v>
      </c>
      <c r="H472" s="32">
        <v>2958</v>
      </c>
      <c r="I472" s="32"/>
      <c r="J472" s="32"/>
      <c r="K472" s="32"/>
      <c r="L472" s="32">
        <f t="shared" si="464"/>
        <v>527.70000000000005</v>
      </c>
      <c r="M472" s="32">
        <f t="shared" si="465"/>
        <v>1548.2</v>
      </c>
      <c r="N472" s="32">
        <f t="shared" si="466"/>
        <v>2958</v>
      </c>
      <c r="O472" s="32">
        <v>-527.70000000000005</v>
      </c>
      <c r="P472" s="32"/>
      <c r="Q472" s="32">
        <v>527.70000000000005</v>
      </c>
      <c r="R472" s="32">
        <f t="shared" si="454"/>
        <v>0</v>
      </c>
      <c r="S472" s="32">
        <f t="shared" si="455"/>
        <v>1548.2</v>
      </c>
      <c r="T472" s="32">
        <f t="shared" si="456"/>
        <v>3485.6999999999998</v>
      </c>
      <c r="U472" s="32"/>
      <c r="V472" s="32">
        <f t="shared" si="457"/>
        <v>0</v>
      </c>
      <c r="W472" s="32">
        <f t="shared" si="458"/>
        <v>1548.2</v>
      </c>
      <c r="X472" s="32">
        <f t="shared" si="459"/>
        <v>3485.6999999999998</v>
      </c>
      <c r="Y472" s="32"/>
      <c r="Z472" s="32"/>
      <c r="AA472" s="32"/>
      <c r="AB472" s="32">
        <f t="shared" si="460"/>
        <v>0</v>
      </c>
      <c r="AC472" s="32">
        <f t="shared" si="461"/>
        <v>1548.2</v>
      </c>
      <c r="AD472" s="32">
        <f t="shared" si="462"/>
        <v>3485.6999999999998</v>
      </c>
      <c r="AE472" s="32"/>
      <c r="AF472" s="33"/>
      <c r="AG472" s="34"/>
      <c r="AH472" s="1" t="str">
        <f t="shared" si="463"/>
        <v>0801</v>
      </c>
    </row>
    <row r="473" ht="47.25">
      <c r="A473" s="14" t="s">
        <v>340</v>
      </c>
      <c r="B473" s="15"/>
      <c r="C473" s="14"/>
      <c r="D473" s="14"/>
      <c r="E473" s="31" t="s">
        <v>341</v>
      </c>
      <c r="F473" s="32">
        <f>F474+F477+F480+F483+F486+F497+F502</f>
        <v>359789.50000000006</v>
      </c>
      <c r="G473" s="32">
        <f>G474+G477+G480+G483+G486+G497+G502</f>
        <v>361376.69999999995</v>
      </c>
      <c r="H473" s="32">
        <f>H474+H477+H480+H483+H486+H497+H502</f>
        <v>361376.69999999995</v>
      </c>
      <c r="I473" s="32">
        <f>I474+I477+I480+I483+I486+I497+I502</f>
        <v>0</v>
      </c>
      <c r="J473" s="32">
        <f>J474+J477+J480+J483+J486+J497+J502</f>
        <v>0</v>
      </c>
      <c r="K473" s="32">
        <f>K474+K477+K480+K483+K486+K497+K502</f>
        <v>0</v>
      </c>
      <c r="L473" s="32">
        <f t="shared" si="464"/>
        <v>359789.50000000006</v>
      </c>
      <c r="M473" s="32">
        <f t="shared" si="465"/>
        <v>361376.69999999995</v>
      </c>
      <c r="N473" s="32">
        <f t="shared" si="466"/>
        <v>361376.69999999995</v>
      </c>
      <c r="O473" s="32">
        <f>O474+O477+O480+O483+O486+O497+O502</f>
        <v>-6349.3000000000002</v>
      </c>
      <c r="P473" s="32">
        <f>P474+P477+P480+P483+P486+P497+P502</f>
        <v>0</v>
      </c>
      <c r="Q473" s="32">
        <f>Q474+Q477+Q480+Q483+Q486+Q497+Q502</f>
        <v>0</v>
      </c>
      <c r="R473" s="32">
        <f t="shared" si="454"/>
        <v>353440.20000000007</v>
      </c>
      <c r="S473" s="32">
        <f t="shared" si="455"/>
        <v>361376.69999999995</v>
      </c>
      <c r="T473" s="32">
        <f t="shared" si="456"/>
        <v>361376.69999999995</v>
      </c>
      <c r="U473" s="32">
        <f>U474+U477+U480+U483+U486+U497+U502</f>
        <v>0</v>
      </c>
      <c r="V473" s="32">
        <f t="shared" si="457"/>
        <v>353440.20000000007</v>
      </c>
      <c r="W473" s="32">
        <f t="shared" si="458"/>
        <v>361376.69999999995</v>
      </c>
      <c r="X473" s="32">
        <f t="shared" si="459"/>
        <v>361376.69999999995</v>
      </c>
      <c r="Y473" s="32">
        <f>Y474+Y477+Y480+Y483+Y486+Y497+Y502</f>
        <v>-758.79999999999995</v>
      </c>
      <c r="Z473" s="32">
        <f>Z474+Z477+Z480+Z483+Z486+Z497+Z502</f>
        <v>0</v>
      </c>
      <c r="AA473" s="32">
        <f>AA474+AA477+AA480+AA483+AA486+AA497+AA502</f>
        <v>0</v>
      </c>
      <c r="AB473" s="32">
        <f t="shared" si="460"/>
        <v>352681.40000000008</v>
      </c>
      <c r="AC473" s="32">
        <f t="shared" si="461"/>
        <v>361376.69999999995</v>
      </c>
      <c r="AD473" s="32">
        <f t="shared" si="462"/>
        <v>361376.69999999995</v>
      </c>
      <c r="AE473" s="32">
        <f>AE474+AE477+AE480+AE483+AE486+AE497+AE502</f>
        <v>0</v>
      </c>
      <c r="AF473" s="33"/>
      <c r="AG473" s="34"/>
      <c r="AH473" s="1" t="str">
        <f t="shared" si="463"/>
        <v/>
      </c>
    </row>
    <row r="474" ht="47.25">
      <c r="A474" s="14" t="s">
        <v>342</v>
      </c>
      <c r="B474" s="15"/>
      <c r="C474" s="14"/>
      <c r="D474" s="14"/>
      <c r="E474" s="31" t="s">
        <v>150</v>
      </c>
      <c r="F474" s="32">
        <f t="shared" ref="F474:F484" si="481">F475</f>
        <v>92318.100000000006</v>
      </c>
      <c r="G474" s="32">
        <f t="shared" ref="G474:G484" si="482">G475</f>
        <v>94635.899999999994</v>
      </c>
      <c r="H474" s="32">
        <f t="shared" ref="H474:H484" si="483">H475</f>
        <v>94635.899999999994</v>
      </c>
      <c r="I474" s="32">
        <f t="shared" ref="I474:I484" si="484">I475</f>
        <v>0</v>
      </c>
      <c r="J474" s="32">
        <f t="shared" ref="J474:J484" si="485">J475</f>
        <v>0</v>
      </c>
      <c r="K474" s="32">
        <f t="shared" ref="K474:K484" si="486">K475</f>
        <v>0</v>
      </c>
      <c r="L474" s="32">
        <f t="shared" si="464"/>
        <v>92318.100000000006</v>
      </c>
      <c r="M474" s="32">
        <f t="shared" si="465"/>
        <v>94635.899999999994</v>
      </c>
      <c r="N474" s="32">
        <f t="shared" si="466"/>
        <v>94635.899999999994</v>
      </c>
      <c r="O474" s="32">
        <f t="shared" ref="O474:O484" si="487">O475</f>
        <v>-1310.5</v>
      </c>
      <c r="P474" s="32">
        <f t="shared" ref="P474:P484" si="488">P475</f>
        <v>0</v>
      </c>
      <c r="Q474" s="32">
        <f t="shared" ref="Q474:Q484" si="489">Q475</f>
        <v>0</v>
      </c>
      <c r="R474" s="32">
        <f t="shared" si="454"/>
        <v>91007.600000000006</v>
      </c>
      <c r="S474" s="32">
        <f t="shared" si="455"/>
        <v>94635.899999999994</v>
      </c>
      <c r="T474" s="32">
        <f t="shared" si="456"/>
        <v>94635.899999999994</v>
      </c>
      <c r="U474" s="32">
        <f t="shared" ref="U474:U484" si="490">U475</f>
        <v>0</v>
      </c>
      <c r="V474" s="32">
        <f t="shared" si="457"/>
        <v>91007.600000000006</v>
      </c>
      <c r="W474" s="32">
        <f t="shared" si="458"/>
        <v>94635.899999999994</v>
      </c>
      <c r="X474" s="32">
        <f t="shared" si="459"/>
        <v>94635.899999999994</v>
      </c>
      <c r="Y474" s="32">
        <f t="shared" ref="Y474:Y484" si="491">Y475</f>
        <v>0</v>
      </c>
      <c r="Z474" s="32">
        <f t="shared" ref="Z474:Z484" si="492">Z475</f>
        <v>0</v>
      </c>
      <c r="AA474" s="32">
        <f t="shared" ref="AA474:AA484" si="493">AA475</f>
        <v>0</v>
      </c>
      <c r="AB474" s="32">
        <f t="shared" si="460"/>
        <v>91007.600000000006</v>
      </c>
      <c r="AC474" s="32">
        <f t="shared" si="461"/>
        <v>94635.899999999994</v>
      </c>
      <c r="AD474" s="32">
        <f t="shared" si="462"/>
        <v>94635.899999999994</v>
      </c>
      <c r="AE474" s="32">
        <f t="shared" ref="AE474:AE484" si="494">AE475</f>
        <v>0</v>
      </c>
      <c r="AF474" s="33"/>
      <c r="AG474" s="34"/>
      <c r="AH474" s="1" t="str">
        <f t="shared" si="463"/>
        <v/>
      </c>
    </row>
    <row r="475" ht="47.25">
      <c r="A475" s="14" t="s">
        <v>342</v>
      </c>
      <c r="B475" s="15" t="s">
        <v>55</v>
      </c>
      <c r="C475" s="14"/>
      <c r="D475" s="14"/>
      <c r="E475" s="31" t="s">
        <v>56</v>
      </c>
      <c r="F475" s="32">
        <f t="shared" si="481"/>
        <v>92318.100000000006</v>
      </c>
      <c r="G475" s="32">
        <f t="shared" si="482"/>
        <v>94635.899999999994</v>
      </c>
      <c r="H475" s="32">
        <f t="shared" si="483"/>
        <v>94635.899999999994</v>
      </c>
      <c r="I475" s="32">
        <f t="shared" si="484"/>
        <v>0</v>
      </c>
      <c r="J475" s="32">
        <f t="shared" si="485"/>
        <v>0</v>
      </c>
      <c r="K475" s="32">
        <f t="shared" si="486"/>
        <v>0</v>
      </c>
      <c r="L475" s="32">
        <f t="shared" si="464"/>
        <v>92318.100000000006</v>
      </c>
      <c r="M475" s="32">
        <f t="shared" si="465"/>
        <v>94635.899999999994</v>
      </c>
      <c r="N475" s="32">
        <f t="shared" si="466"/>
        <v>94635.899999999994</v>
      </c>
      <c r="O475" s="32">
        <f t="shared" si="487"/>
        <v>-1310.5</v>
      </c>
      <c r="P475" s="32">
        <f t="shared" si="488"/>
        <v>0</v>
      </c>
      <c r="Q475" s="32">
        <f t="shared" si="489"/>
        <v>0</v>
      </c>
      <c r="R475" s="32">
        <f t="shared" si="454"/>
        <v>91007.600000000006</v>
      </c>
      <c r="S475" s="32">
        <f t="shared" si="455"/>
        <v>94635.899999999994</v>
      </c>
      <c r="T475" s="32">
        <f t="shared" si="456"/>
        <v>94635.899999999994</v>
      </c>
      <c r="U475" s="32">
        <f t="shared" si="490"/>
        <v>0</v>
      </c>
      <c r="V475" s="32">
        <f t="shared" si="457"/>
        <v>91007.600000000006</v>
      </c>
      <c r="W475" s="32">
        <f t="shared" si="458"/>
        <v>94635.899999999994</v>
      </c>
      <c r="X475" s="32">
        <f t="shared" si="459"/>
        <v>94635.899999999994</v>
      </c>
      <c r="Y475" s="32">
        <f t="shared" si="491"/>
        <v>0</v>
      </c>
      <c r="Z475" s="32">
        <f t="shared" si="492"/>
        <v>0</v>
      </c>
      <c r="AA475" s="32">
        <f t="shared" si="493"/>
        <v>0</v>
      </c>
      <c r="AB475" s="32">
        <f t="shared" si="460"/>
        <v>91007.600000000006</v>
      </c>
      <c r="AC475" s="32">
        <f t="shared" si="461"/>
        <v>94635.899999999994</v>
      </c>
      <c r="AD475" s="32">
        <f t="shared" si="462"/>
        <v>94635.899999999994</v>
      </c>
      <c r="AE475" s="32">
        <f t="shared" si="494"/>
        <v>0</v>
      </c>
      <c r="AF475" s="33"/>
      <c r="AG475" s="34"/>
      <c r="AH475" s="1" t="str">
        <f t="shared" si="463"/>
        <v/>
      </c>
    </row>
    <row r="476">
      <c r="A476" s="14" t="s">
        <v>342</v>
      </c>
      <c r="B476" s="15" t="s">
        <v>55</v>
      </c>
      <c r="C476" s="14" t="s">
        <v>65</v>
      </c>
      <c r="D476" s="14" t="s">
        <v>67</v>
      </c>
      <c r="E476" s="31" t="s">
        <v>68</v>
      </c>
      <c r="F476" s="32">
        <v>92318.100000000006</v>
      </c>
      <c r="G476" s="32">
        <v>94635.899999999994</v>
      </c>
      <c r="H476" s="32">
        <v>94635.899999999994</v>
      </c>
      <c r="I476" s="32"/>
      <c r="J476" s="32"/>
      <c r="K476" s="32"/>
      <c r="L476" s="32">
        <f t="shared" si="464"/>
        <v>92318.100000000006</v>
      </c>
      <c r="M476" s="32">
        <f t="shared" si="465"/>
        <v>94635.899999999994</v>
      </c>
      <c r="N476" s="32">
        <f t="shared" si="466"/>
        <v>94635.899999999994</v>
      </c>
      <c r="O476" s="32">
        <v>-1310.5</v>
      </c>
      <c r="P476" s="32"/>
      <c r="Q476" s="32"/>
      <c r="R476" s="32">
        <f t="shared" si="454"/>
        <v>91007.600000000006</v>
      </c>
      <c r="S476" s="32">
        <f t="shared" si="455"/>
        <v>94635.899999999994</v>
      </c>
      <c r="T476" s="32">
        <f t="shared" si="456"/>
        <v>94635.899999999994</v>
      </c>
      <c r="U476" s="32"/>
      <c r="V476" s="32">
        <f t="shared" si="457"/>
        <v>91007.600000000006</v>
      </c>
      <c r="W476" s="32">
        <f t="shared" si="458"/>
        <v>94635.899999999994</v>
      </c>
      <c r="X476" s="32">
        <f t="shared" si="459"/>
        <v>94635.899999999994</v>
      </c>
      <c r="Y476" s="32"/>
      <c r="Z476" s="32"/>
      <c r="AA476" s="32"/>
      <c r="AB476" s="32">
        <f t="shared" si="460"/>
        <v>91007.600000000006</v>
      </c>
      <c r="AC476" s="32">
        <f t="shared" si="461"/>
        <v>94635.899999999994</v>
      </c>
      <c r="AD476" s="32">
        <f t="shared" si="462"/>
        <v>94635.899999999994</v>
      </c>
      <c r="AE476" s="32"/>
      <c r="AF476" s="33"/>
      <c r="AG476" s="34"/>
      <c r="AH476" s="1" t="str">
        <f t="shared" si="463"/>
        <v>0709</v>
      </c>
    </row>
    <row r="477" hidden="1">
      <c r="A477" s="14" t="s">
        <v>343</v>
      </c>
      <c r="B477" s="15"/>
      <c r="C477" s="14"/>
      <c r="D477" s="14"/>
      <c r="E477" s="31" t="s">
        <v>217</v>
      </c>
      <c r="F477" s="32">
        <f t="shared" si="481"/>
        <v>758.79999999999995</v>
      </c>
      <c r="G477" s="32">
        <f t="shared" si="482"/>
        <v>0</v>
      </c>
      <c r="H477" s="32">
        <f t="shared" si="483"/>
        <v>0</v>
      </c>
      <c r="I477" s="32">
        <f t="shared" si="484"/>
        <v>0</v>
      </c>
      <c r="J477" s="32">
        <f t="shared" si="485"/>
        <v>0</v>
      </c>
      <c r="K477" s="32">
        <f t="shared" si="486"/>
        <v>0</v>
      </c>
      <c r="L477" s="32">
        <f t="shared" si="464"/>
        <v>758.79999999999995</v>
      </c>
      <c r="M477" s="32">
        <f t="shared" si="465"/>
        <v>0</v>
      </c>
      <c r="N477" s="32">
        <f t="shared" si="466"/>
        <v>0</v>
      </c>
      <c r="O477" s="32">
        <f t="shared" si="487"/>
        <v>0</v>
      </c>
      <c r="P477" s="32">
        <f t="shared" si="488"/>
        <v>0</v>
      </c>
      <c r="Q477" s="32">
        <f t="shared" si="489"/>
        <v>0</v>
      </c>
      <c r="R477" s="32">
        <f t="shared" si="454"/>
        <v>758.79999999999995</v>
      </c>
      <c r="S477" s="32">
        <f t="shared" si="455"/>
        <v>0</v>
      </c>
      <c r="T477" s="32">
        <f t="shared" si="456"/>
        <v>0</v>
      </c>
      <c r="U477" s="32">
        <f t="shared" si="490"/>
        <v>0</v>
      </c>
      <c r="V477" s="32">
        <f t="shared" si="457"/>
        <v>758.79999999999995</v>
      </c>
      <c r="W477" s="32">
        <f t="shared" si="458"/>
        <v>0</v>
      </c>
      <c r="X477" s="32">
        <f t="shared" si="459"/>
        <v>0</v>
      </c>
      <c r="Y477" s="32">
        <f t="shared" si="491"/>
        <v>-758.79999999999995</v>
      </c>
      <c r="Z477" s="32">
        <f t="shared" si="492"/>
        <v>0</v>
      </c>
      <c r="AA477" s="32">
        <f t="shared" si="493"/>
        <v>0</v>
      </c>
      <c r="AB477" s="32">
        <f t="shared" si="460"/>
        <v>0</v>
      </c>
      <c r="AC477" s="32">
        <f t="shared" si="461"/>
        <v>0</v>
      </c>
      <c r="AD477" s="32">
        <f t="shared" si="462"/>
        <v>0</v>
      </c>
      <c r="AE477" s="32">
        <f t="shared" si="494"/>
        <v>0</v>
      </c>
      <c r="AF477" s="29">
        <v>0</v>
      </c>
      <c r="AG477" s="34"/>
      <c r="AH477" s="1" t="str">
        <f t="shared" si="463"/>
        <v/>
      </c>
    </row>
    <row r="478" ht="47.25" hidden="1">
      <c r="A478" s="14" t="s">
        <v>343</v>
      </c>
      <c r="B478" s="15" t="s">
        <v>55</v>
      </c>
      <c r="C478" s="14"/>
      <c r="D478" s="14"/>
      <c r="E478" s="31" t="s">
        <v>56</v>
      </c>
      <c r="F478" s="32">
        <f t="shared" si="481"/>
        <v>758.79999999999995</v>
      </c>
      <c r="G478" s="32">
        <f t="shared" si="482"/>
        <v>0</v>
      </c>
      <c r="H478" s="32">
        <f t="shared" si="483"/>
        <v>0</v>
      </c>
      <c r="I478" s="32">
        <f t="shared" si="484"/>
        <v>0</v>
      </c>
      <c r="J478" s="32">
        <f t="shared" si="485"/>
        <v>0</v>
      </c>
      <c r="K478" s="32">
        <f t="shared" si="486"/>
        <v>0</v>
      </c>
      <c r="L478" s="32">
        <f t="shared" si="464"/>
        <v>758.79999999999995</v>
      </c>
      <c r="M478" s="32">
        <f t="shared" si="465"/>
        <v>0</v>
      </c>
      <c r="N478" s="32">
        <f t="shared" si="466"/>
        <v>0</v>
      </c>
      <c r="O478" s="32">
        <f t="shared" si="487"/>
        <v>0</v>
      </c>
      <c r="P478" s="32">
        <f t="shared" si="488"/>
        <v>0</v>
      </c>
      <c r="Q478" s="32">
        <f t="shared" si="489"/>
        <v>0</v>
      </c>
      <c r="R478" s="32">
        <f t="shared" si="454"/>
        <v>758.79999999999995</v>
      </c>
      <c r="S478" s="32">
        <f t="shared" si="455"/>
        <v>0</v>
      </c>
      <c r="T478" s="32">
        <f t="shared" si="456"/>
        <v>0</v>
      </c>
      <c r="U478" s="32">
        <f t="shared" si="490"/>
        <v>0</v>
      </c>
      <c r="V478" s="32">
        <f t="shared" si="457"/>
        <v>758.79999999999995</v>
      </c>
      <c r="W478" s="32">
        <f t="shared" si="458"/>
        <v>0</v>
      </c>
      <c r="X478" s="32">
        <f t="shared" si="459"/>
        <v>0</v>
      </c>
      <c r="Y478" s="32">
        <f t="shared" si="491"/>
        <v>-758.79999999999995</v>
      </c>
      <c r="Z478" s="32">
        <f t="shared" si="492"/>
        <v>0</v>
      </c>
      <c r="AA478" s="32">
        <f t="shared" si="493"/>
        <v>0</v>
      </c>
      <c r="AB478" s="32">
        <f t="shared" si="460"/>
        <v>0</v>
      </c>
      <c r="AC478" s="32">
        <f t="shared" si="461"/>
        <v>0</v>
      </c>
      <c r="AD478" s="32">
        <f t="shared" si="462"/>
        <v>0</v>
      </c>
      <c r="AE478" s="32">
        <f t="shared" si="494"/>
        <v>0</v>
      </c>
      <c r="AF478" s="29">
        <v>0</v>
      </c>
      <c r="AG478" s="34"/>
      <c r="AH478" s="1" t="str">
        <f t="shared" si="463"/>
        <v/>
      </c>
    </row>
    <row r="479" hidden="1">
      <c r="A479" s="14" t="s">
        <v>343</v>
      </c>
      <c r="B479" s="15" t="s">
        <v>55</v>
      </c>
      <c r="C479" s="14" t="s">
        <v>65</v>
      </c>
      <c r="D479" s="14" t="s">
        <v>67</v>
      </c>
      <c r="E479" s="31" t="s">
        <v>68</v>
      </c>
      <c r="F479" s="32">
        <v>758.79999999999995</v>
      </c>
      <c r="G479" s="32"/>
      <c r="H479" s="32"/>
      <c r="I479" s="32"/>
      <c r="J479" s="32"/>
      <c r="K479" s="32"/>
      <c r="L479" s="32">
        <f t="shared" si="464"/>
        <v>758.79999999999995</v>
      </c>
      <c r="M479" s="32">
        <f t="shared" si="465"/>
        <v>0</v>
      </c>
      <c r="N479" s="32">
        <f t="shared" si="466"/>
        <v>0</v>
      </c>
      <c r="O479" s="32"/>
      <c r="P479" s="32"/>
      <c r="Q479" s="32"/>
      <c r="R479" s="32">
        <f t="shared" si="454"/>
        <v>758.79999999999995</v>
      </c>
      <c r="S479" s="32">
        <f t="shared" si="455"/>
        <v>0</v>
      </c>
      <c r="T479" s="32">
        <f t="shared" si="456"/>
        <v>0</v>
      </c>
      <c r="U479" s="32"/>
      <c r="V479" s="32">
        <f t="shared" si="457"/>
        <v>758.79999999999995</v>
      </c>
      <c r="W479" s="32">
        <f t="shared" si="458"/>
        <v>0</v>
      </c>
      <c r="X479" s="32">
        <f t="shared" si="459"/>
        <v>0</v>
      </c>
      <c r="Y479" s="32">
        <v>-758.79999999999995</v>
      </c>
      <c r="Z479" s="32"/>
      <c r="AA479" s="32"/>
      <c r="AB479" s="32">
        <f t="shared" si="460"/>
        <v>0</v>
      </c>
      <c r="AC479" s="32">
        <f t="shared" si="461"/>
        <v>0</v>
      </c>
      <c r="AD479" s="32">
        <f t="shared" si="462"/>
        <v>0</v>
      </c>
      <c r="AE479" s="32"/>
      <c r="AF479" s="29">
        <v>0</v>
      </c>
      <c r="AG479" s="34"/>
      <c r="AH479" s="1" t="str">
        <f t="shared" si="463"/>
        <v>0709</v>
      </c>
    </row>
    <row r="480" ht="47.25">
      <c r="A480" s="14" t="s">
        <v>344</v>
      </c>
      <c r="B480" s="15"/>
      <c r="C480" s="14"/>
      <c r="D480" s="14"/>
      <c r="E480" s="31" t="s">
        <v>345</v>
      </c>
      <c r="F480" s="32">
        <f t="shared" si="481"/>
        <v>3500</v>
      </c>
      <c r="G480" s="32">
        <f t="shared" si="482"/>
        <v>3500</v>
      </c>
      <c r="H480" s="32">
        <f t="shared" si="483"/>
        <v>3500</v>
      </c>
      <c r="I480" s="32">
        <f t="shared" si="484"/>
        <v>0</v>
      </c>
      <c r="J480" s="32">
        <f t="shared" si="485"/>
        <v>0</v>
      </c>
      <c r="K480" s="32">
        <f t="shared" si="486"/>
        <v>0</v>
      </c>
      <c r="L480" s="32">
        <f t="shared" si="464"/>
        <v>3500</v>
      </c>
      <c r="M480" s="32">
        <f t="shared" si="465"/>
        <v>3500</v>
      </c>
      <c r="N480" s="32">
        <f t="shared" si="466"/>
        <v>3500</v>
      </c>
      <c r="O480" s="32">
        <f t="shared" si="487"/>
        <v>0</v>
      </c>
      <c r="P480" s="32">
        <f t="shared" si="488"/>
        <v>0</v>
      </c>
      <c r="Q480" s="32">
        <f t="shared" si="489"/>
        <v>0</v>
      </c>
      <c r="R480" s="32">
        <f t="shared" si="454"/>
        <v>3500</v>
      </c>
      <c r="S480" s="32">
        <f t="shared" si="455"/>
        <v>3500</v>
      </c>
      <c r="T480" s="32">
        <f t="shared" si="456"/>
        <v>3500</v>
      </c>
      <c r="U480" s="32">
        <f t="shared" si="490"/>
        <v>0</v>
      </c>
      <c r="V480" s="32">
        <f t="shared" si="457"/>
        <v>3500</v>
      </c>
      <c r="W480" s="32">
        <f t="shared" si="458"/>
        <v>3500</v>
      </c>
      <c r="X480" s="32">
        <f t="shared" si="459"/>
        <v>3500</v>
      </c>
      <c r="Y480" s="32">
        <f t="shared" si="491"/>
        <v>0</v>
      </c>
      <c r="Z480" s="32">
        <f t="shared" si="492"/>
        <v>0</v>
      </c>
      <c r="AA480" s="32">
        <f t="shared" si="493"/>
        <v>0</v>
      </c>
      <c r="AB480" s="32">
        <f t="shared" si="460"/>
        <v>3500</v>
      </c>
      <c r="AC480" s="32">
        <f t="shared" si="461"/>
        <v>3500</v>
      </c>
      <c r="AD480" s="32">
        <f t="shared" si="462"/>
        <v>3500</v>
      </c>
      <c r="AE480" s="32">
        <f t="shared" si="494"/>
        <v>0</v>
      </c>
      <c r="AF480" s="33"/>
      <c r="AG480" s="34"/>
      <c r="AH480" s="1" t="str">
        <f t="shared" si="463"/>
        <v/>
      </c>
    </row>
    <row r="481" ht="31.5">
      <c r="A481" s="14" t="s">
        <v>344</v>
      </c>
      <c r="B481" s="15" t="s">
        <v>48</v>
      </c>
      <c r="C481" s="14"/>
      <c r="D481" s="14"/>
      <c r="E481" s="31" t="s">
        <v>49</v>
      </c>
      <c r="F481" s="32">
        <f t="shared" si="481"/>
        <v>3500</v>
      </c>
      <c r="G481" s="32">
        <f t="shared" si="482"/>
        <v>3500</v>
      </c>
      <c r="H481" s="32">
        <f t="shared" si="483"/>
        <v>3500</v>
      </c>
      <c r="I481" s="32">
        <f t="shared" si="484"/>
        <v>0</v>
      </c>
      <c r="J481" s="32">
        <f t="shared" si="485"/>
        <v>0</v>
      </c>
      <c r="K481" s="32">
        <f t="shared" si="486"/>
        <v>0</v>
      </c>
      <c r="L481" s="32">
        <f t="shared" si="464"/>
        <v>3500</v>
      </c>
      <c r="M481" s="32">
        <f t="shared" si="465"/>
        <v>3500</v>
      </c>
      <c r="N481" s="32">
        <f t="shared" si="466"/>
        <v>3500</v>
      </c>
      <c r="O481" s="32">
        <f t="shared" si="487"/>
        <v>0</v>
      </c>
      <c r="P481" s="32">
        <f t="shared" si="488"/>
        <v>0</v>
      </c>
      <c r="Q481" s="32">
        <f t="shared" si="489"/>
        <v>0</v>
      </c>
      <c r="R481" s="32">
        <f t="shared" si="454"/>
        <v>3500</v>
      </c>
      <c r="S481" s="32">
        <f t="shared" si="455"/>
        <v>3500</v>
      </c>
      <c r="T481" s="32">
        <f t="shared" si="456"/>
        <v>3500</v>
      </c>
      <c r="U481" s="32">
        <f t="shared" si="490"/>
        <v>0</v>
      </c>
      <c r="V481" s="32">
        <f t="shared" si="457"/>
        <v>3500</v>
      </c>
      <c r="W481" s="32">
        <f t="shared" si="458"/>
        <v>3500</v>
      </c>
      <c r="X481" s="32">
        <f t="shared" si="459"/>
        <v>3500</v>
      </c>
      <c r="Y481" s="32">
        <f t="shared" si="491"/>
        <v>0</v>
      </c>
      <c r="Z481" s="32">
        <f t="shared" si="492"/>
        <v>0</v>
      </c>
      <c r="AA481" s="32">
        <f t="shared" si="493"/>
        <v>0</v>
      </c>
      <c r="AB481" s="32">
        <f t="shared" si="460"/>
        <v>3500</v>
      </c>
      <c r="AC481" s="32">
        <f t="shared" si="461"/>
        <v>3500</v>
      </c>
      <c r="AD481" s="32">
        <f t="shared" si="462"/>
        <v>3500</v>
      </c>
      <c r="AE481" s="32">
        <f t="shared" si="494"/>
        <v>0</v>
      </c>
      <c r="AF481" s="33"/>
      <c r="AG481" s="34"/>
      <c r="AH481" s="1" t="str">
        <f t="shared" si="463"/>
        <v/>
      </c>
    </row>
    <row r="482">
      <c r="A482" s="14" t="s">
        <v>344</v>
      </c>
      <c r="B482" s="15">
        <v>200</v>
      </c>
      <c r="C482" s="14" t="s">
        <v>65</v>
      </c>
      <c r="D482" s="14" t="s">
        <v>65</v>
      </c>
      <c r="E482" s="31" t="s">
        <v>66</v>
      </c>
      <c r="F482" s="32">
        <v>3500</v>
      </c>
      <c r="G482" s="32">
        <v>3500</v>
      </c>
      <c r="H482" s="32">
        <v>3500</v>
      </c>
      <c r="I482" s="32"/>
      <c r="J482" s="32"/>
      <c r="K482" s="32"/>
      <c r="L482" s="32">
        <f t="shared" si="464"/>
        <v>3500</v>
      </c>
      <c r="M482" s="32">
        <f t="shared" si="465"/>
        <v>3500</v>
      </c>
      <c r="N482" s="32">
        <f t="shared" si="466"/>
        <v>3500</v>
      </c>
      <c r="O482" s="32"/>
      <c r="P482" s="32"/>
      <c r="Q482" s="32"/>
      <c r="R482" s="32">
        <f t="shared" si="454"/>
        <v>3500</v>
      </c>
      <c r="S482" s="32">
        <f t="shared" si="455"/>
        <v>3500</v>
      </c>
      <c r="T482" s="32">
        <f t="shared" si="456"/>
        <v>3500</v>
      </c>
      <c r="U482" s="32"/>
      <c r="V482" s="32">
        <f t="shared" si="457"/>
        <v>3500</v>
      </c>
      <c r="W482" s="32">
        <f t="shared" si="458"/>
        <v>3500</v>
      </c>
      <c r="X482" s="32">
        <f t="shared" si="459"/>
        <v>3500</v>
      </c>
      <c r="Y482" s="32"/>
      <c r="Z482" s="32"/>
      <c r="AA482" s="32"/>
      <c r="AB482" s="32">
        <f t="shared" si="460"/>
        <v>3500</v>
      </c>
      <c r="AC482" s="32">
        <f t="shared" si="461"/>
        <v>3500</v>
      </c>
      <c r="AD482" s="32">
        <f t="shared" si="462"/>
        <v>3500</v>
      </c>
      <c r="AE482" s="32"/>
      <c r="AF482" s="33"/>
      <c r="AG482" s="34"/>
      <c r="AH482" s="1" t="str">
        <f t="shared" si="463"/>
        <v>0707</v>
      </c>
    </row>
    <row r="483" ht="31.5">
      <c r="A483" s="14" t="s">
        <v>346</v>
      </c>
      <c r="B483" s="15"/>
      <c r="C483" s="14"/>
      <c r="D483" s="14"/>
      <c r="E483" s="31" t="s">
        <v>347</v>
      </c>
      <c r="F483" s="32">
        <f t="shared" si="481"/>
        <v>89.900000000000006</v>
      </c>
      <c r="G483" s="32">
        <f t="shared" si="482"/>
        <v>89.900000000000006</v>
      </c>
      <c r="H483" s="32">
        <f t="shared" si="483"/>
        <v>89.900000000000006</v>
      </c>
      <c r="I483" s="32">
        <f t="shared" si="484"/>
        <v>0</v>
      </c>
      <c r="J483" s="32">
        <f t="shared" si="485"/>
        <v>0</v>
      </c>
      <c r="K483" s="32">
        <f t="shared" si="486"/>
        <v>0</v>
      </c>
      <c r="L483" s="32">
        <f t="shared" si="464"/>
        <v>89.900000000000006</v>
      </c>
      <c r="M483" s="32">
        <f t="shared" si="465"/>
        <v>89.900000000000006</v>
      </c>
      <c r="N483" s="32">
        <f t="shared" si="466"/>
        <v>89.900000000000006</v>
      </c>
      <c r="O483" s="32">
        <f t="shared" si="487"/>
        <v>0</v>
      </c>
      <c r="P483" s="32">
        <f t="shared" si="488"/>
        <v>0</v>
      </c>
      <c r="Q483" s="32">
        <f t="shared" si="489"/>
        <v>0</v>
      </c>
      <c r="R483" s="32">
        <f t="shared" si="454"/>
        <v>89.900000000000006</v>
      </c>
      <c r="S483" s="32">
        <f t="shared" si="455"/>
        <v>89.900000000000006</v>
      </c>
      <c r="T483" s="32">
        <f t="shared" si="456"/>
        <v>89.900000000000006</v>
      </c>
      <c r="U483" s="32">
        <f t="shared" si="490"/>
        <v>0</v>
      </c>
      <c r="V483" s="32">
        <f t="shared" si="457"/>
        <v>89.900000000000006</v>
      </c>
      <c r="W483" s="32">
        <f t="shared" si="458"/>
        <v>89.900000000000006</v>
      </c>
      <c r="X483" s="32">
        <f t="shared" si="459"/>
        <v>89.900000000000006</v>
      </c>
      <c r="Y483" s="32">
        <f t="shared" si="491"/>
        <v>0</v>
      </c>
      <c r="Z483" s="32">
        <f t="shared" si="492"/>
        <v>0</v>
      </c>
      <c r="AA483" s="32">
        <f t="shared" si="493"/>
        <v>0</v>
      </c>
      <c r="AB483" s="32">
        <f t="shared" si="460"/>
        <v>89.900000000000006</v>
      </c>
      <c r="AC483" s="32">
        <f t="shared" si="461"/>
        <v>89.900000000000006</v>
      </c>
      <c r="AD483" s="32">
        <f t="shared" si="462"/>
        <v>89.900000000000006</v>
      </c>
      <c r="AE483" s="32">
        <f t="shared" si="494"/>
        <v>0</v>
      </c>
      <c r="AF483" s="33"/>
      <c r="AG483" s="34"/>
      <c r="AH483" s="1" t="str">
        <f t="shared" si="463"/>
        <v/>
      </c>
    </row>
    <row r="484" ht="31.5">
      <c r="A484" s="14" t="s">
        <v>346</v>
      </c>
      <c r="B484" s="15" t="s">
        <v>48</v>
      </c>
      <c r="C484" s="14"/>
      <c r="D484" s="14"/>
      <c r="E484" s="31" t="s">
        <v>49</v>
      </c>
      <c r="F484" s="32">
        <f t="shared" si="481"/>
        <v>89.900000000000006</v>
      </c>
      <c r="G484" s="32">
        <f t="shared" si="482"/>
        <v>89.900000000000006</v>
      </c>
      <c r="H484" s="32">
        <f t="shared" si="483"/>
        <v>89.900000000000006</v>
      </c>
      <c r="I484" s="32">
        <f t="shared" si="484"/>
        <v>0</v>
      </c>
      <c r="J484" s="32">
        <f t="shared" si="485"/>
        <v>0</v>
      </c>
      <c r="K484" s="32">
        <f t="shared" si="486"/>
        <v>0</v>
      </c>
      <c r="L484" s="32">
        <f t="shared" si="464"/>
        <v>89.900000000000006</v>
      </c>
      <c r="M484" s="32">
        <f t="shared" si="465"/>
        <v>89.900000000000006</v>
      </c>
      <c r="N484" s="32">
        <f t="shared" si="466"/>
        <v>89.900000000000006</v>
      </c>
      <c r="O484" s="32">
        <f t="shared" si="487"/>
        <v>0</v>
      </c>
      <c r="P484" s="32">
        <f t="shared" si="488"/>
        <v>0</v>
      </c>
      <c r="Q484" s="32">
        <f t="shared" si="489"/>
        <v>0</v>
      </c>
      <c r="R484" s="32">
        <f t="shared" ref="R484:R547" si="495">L484+O484</f>
        <v>89.900000000000006</v>
      </c>
      <c r="S484" s="32">
        <f t="shared" ref="S484:S547" si="496">M484+P484</f>
        <v>89.900000000000006</v>
      </c>
      <c r="T484" s="32">
        <f t="shared" ref="T484:T547" si="497">N484+Q484</f>
        <v>89.900000000000006</v>
      </c>
      <c r="U484" s="32">
        <f t="shared" si="490"/>
        <v>0</v>
      </c>
      <c r="V484" s="32">
        <f t="shared" ref="V484:V547" si="498">R484+U484</f>
        <v>89.900000000000006</v>
      </c>
      <c r="W484" s="32">
        <f t="shared" ref="W484:W547" si="499">S484</f>
        <v>89.900000000000006</v>
      </c>
      <c r="X484" s="32">
        <f t="shared" ref="X484:X547" si="500">T484</f>
        <v>89.900000000000006</v>
      </c>
      <c r="Y484" s="32">
        <f t="shared" si="491"/>
        <v>0</v>
      </c>
      <c r="Z484" s="32">
        <f t="shared" si="492"/>
        <v>0</v>
      </c>
      <c r="AA484" s="32">
        <f t="shared" si="493"/>
        <v>0</v>
      </c>
      <c r="AB484" s="32">
        <f t="shared" ref="AB484:AB547" si="501">V484+Y484</f>
        <v>89.900000000000006</v>
      </c>
      <c r="AC484" s="32">
        <f t="shared" ref="AC484:AC547" si="502">W484+Z484</f>
        <v>89.900000000000006</v>
      </c>
      <c r="AD484" s="32">
        <f t="shared" ref="AD484:AD547" si="503">X484+AA484</f>
        <v>89.900000000000006</v>
      </c>
      <c r="AE484" s="32">
        <f t="shared" si="494"/>
        <v>0</v>
      </c>
      <c r="AF484" s="33"/>
      <c r="AG484" s="34"/>
      <c r="AH484" s="1" t="str">
        <f t="shared" ref="AH484:AH547" si="504">CONCATENATE(C484,D484)</f>
        <v/>
      </c>
    </row>
    <row r="485">
      <c r="A485" s="14" t="s">
        <v>346</v>
      </c>
      <c r="B485" s="15">
        <v>200</v>
      </c>
      <c r="C485" s="14" t="s">
        <v>65</v>
      </c>
      <c r="D485" s="14" t="s">
        <v>67</v>
      </c>
      <c r="E485" s="31" t="s">
        <v>68</v>
      </c>
      <c r="F485" s="32">
        <v>89.900000000000006</v>
      </c>
      <c r="G485" s="32">
        <v>89.900000000000006</v>
      </c>
      <c r="H485" s="32">
        <v>89.900000000000006</v>
      </c>
      <c r="I485" s="32"/>
      <c r="J485" s="32"/>
      <c r="K485" s="32"/>
      <c r="L485" s="32">
        <f t="shared" si="464"/>
        <v>89.900000000000006</v>
      </c>
      <c r="M485" s="32">
        <f t="shared" si="465"/>
        <v>89.900000000000006</v>
      </c>
      <c r="N485" s="32">
        <f t="shared" si="466"/>
        <v>89.900000000000006</v>
      </c>
      <c r="O485" s="32"/>
      <c r="P485" s="32"/>
      <c r="Q485" s="32"/>
      <c r="R485" s="32">
        <f t="shared" si="495"/>
        <v>89.900000000000006</v>
      </c>
      <c r="S485" s="32">
        <f t="shared" si="496"/>
        <v>89.900000000000006</v>
      </c>
      <c r="T485" s="32">
        <f t="shared" si="497"/>
        <v>89.900000000000006</v>
      </c>
      <c r="U485" s="32"/>
      <c r="V485" s="32">
        <f t="shared" si="498"/>
        <v>89.900000000000006</v>
      </c>
      <c r="W485" s="32">
        <f t="shared" si="499"/>
        <v>89.900000000000006</v>
      </c>
      <c r="X485" s="32">
        <f t="shared" si="500"/>
        <v>89.900000000000006</v>
      </c>
      <c r="Y485" s="32"/>
      <c r="Z485" s="32"/>
      <c r="AA485" s="32"/>
      <c r="AB485" s="32">
        <f t="shared" si="501"/>
        <v>89.900000000000006</v>
      </c>
      <c r="AC485" s="32">
        <f t="shared" si="502"/>
        <v>89.900000000000006</v>
      </c>
      <c r="AD485" s="32">
        <f t="shared" si="503"/>
        <v>89.900000000000006</v>
      </c>
      <c r="AE485" s="32"/>
      <c r="AF485" s="33"/>
      <c r="AG485" s="34"/>
      <c r="AH485" s="1" t="str">
        <f t="shared" si="504"/>
        <v>0709</v>
      </c>
    </row>
    <row r="486">
      <c r="A486" s="14" t="s">
        <v>348</v>
      </c>
      <c r="B486" s="15"/>
      <c r="C486" s="14"/>
      <c r="D486" s="14"/>
      <c r="E486" s="31" t="s">
        <v>349</v>
      </c>
      <c r="F486" s="32">
        <f>F487+F489+F491+F493+F495</f>
        <v>250351.80000000002</v>
      </c>
      <c r="G486" s="32">
        <f>G487+G489+G491+G493+G495</f>
        <v>250351.80000000002</v>
      </c>
      <c r="H486" s="32">
        <f>H487+H489+H491+H493+H495</f>
        <v>250351.80000000002</v>
      </c>
      <c r="I486" s="32">
        <f>I487+I489+I491+I493+I495</f>
        <v>0</v>
      </c>
      <c r="J486" s="32">
        <f>J487+J489+J491+J493+J495</f>
        <v>0</v>
      </c>
      <c r="K486" s="32">
        <f>K487+K489+K491+K493+K495</f>
        <v>0</v>
      </c>
      <c r="L486" s="32">
        <f t="shared" si="464"/>
        <v>250351.80000000002</v>
      </c>
      <c r="M486" s="32">
        <f t="shared" si="465"/>
        <v>250351.80000000002</v>
      </c>
      <c r="N486" s="32">
        <f t="shared" si="466"/>
        <v>250351.80000000002</v>
      </c>
      <c r="O486" s="32">
        <f>O487+O489+O491+O493+O495</f>
        <v>0</v>
      </c>
      <c r="P486" s="32">
        <f>P487+P489+P491+P493+P495</f>
        <v>0</v>
      </c>
      <c r="Q486" s="32">
        <f>Q487+Q489+Q491+Q493+Q495</f>
        <v>0</v>
      </c>
      <c r="R486" s="32">
        <f t="shared" si="495"/>
        <v>250351.80000000002</v>
      </c>
      <c r="S486" s="32">
        <f t="shared" si="496"/>
        <v>250351.80000000002</v>
      </c>
      <c r="T486" s="32">
        <f t="shared" si="497"/>
        <v>250351.80000000002</v>
      </c>
      <c r="U486" s="32">
        <f>U487+U489+U491+U493+U495</f>
        <v>0</v>
      </c>
      <c r="V486" s="32">
        <f t="shared" si="498"/>
        <v>250351.80000000002</v>
      </c>
      <c r="W486" s="32">
        <f t="shared" si="499"/>
        <v>250351.80000000002</v>
      </c>
      <c r="X486" s="32">
        <f t="shared" si="500"/>
        <v>250351.80000000002</v>
      </c>
      <c r="Y486" s="32">
        <f>Y487+Y489+Y491+Y493+Y495</f>
        <v>0</v>
      </c>
      <c r="Z486" s="32">
        <f>Z487+Z489+Z491+Z493+Z495</f>
        <v>0</v>
      </c>
      <c r="AA486" s="32">
        <f>AA487+AA489+AA491+AA493+AA495</f>
        <v>0</v>
      </c>
      <c r="AB486" s="32">
        <f t="shared" si="501"/>
        <v>250351.80000000002</v>
      </c>
      <c r="AC486" s="32">
        <f t="shared" si="502"/>
        <v>250351.80000000002</v>
      </c>
      <c r="AD486" s="32">
        <f t="shared" si="503"/>
        <v>250351.80000000002</v>
      </c>
      <c r="AE486" s="32">
        <f>AE487+AE489+AE491+AE493+AE495</f>
        <v>0</v>
      </c>
      <c r="AF486" s="33"/>
      <c r="AG486" s="34"/>
      <c r="AH486" s="1" t="str">
        <f t="shared" si="504"/>
        <v/>
      </c>
    </row>
    <row r="487" ht="94.5">
      <c r="A487" s="14" t="s">
        <v>348</v>
      </c>
      <c r="B487" s="15" t="s">
        <v>151</v>
      </c>
      <c r="C487" s="14"/>
      <c r="D487" s="14"/>
      <c r="E487" s="31" t="s">
        <v>152</v>
      </c>
      <c r="F487" s="32">
        <f>F488</f>
        <v>6513</v>
      </c>
      <c r="G487" s="32">
        <f>G488</f>
        <v>6696.5</v>
      </c>
      <c r="H487" s="32">
        <f>H488</f>
        <v>6696.5</v>
      </c>
      <c r="I487" s="32">
        <f>I488</f>
        <v>0</v>
      </c>
      <c r="J487" s="32">
        <f>J488</f>
        <v>0</v>
      </c>
      <c r="K487" s="32">
        <f>K488</f>
        <v>0</v>
      </c>
      <c r="L487" s="32">
        <f t="shared" si="464"/>
        <v>6513</v>
      </c>
      <c r="M487" s="32">
        <f t="shared" si="465"/>
        <v>6696.5</v>
      </c>
      <c r="N487" s="32">
        <f t="shared" si="466"/>
        <v>6696.5</v>
      </c>
      <c r="O487" s="32">
        <f>O488</f>
        <v>0</v>
      </c>
      <c r="P487" s="32">
        <f>P488</f>
        <v>0</v>
      </c>
      <c r="Q487" s="32">
        <f>Q488</f>
        <v>0</v>
      </c>
      <c r="R487" s="32">
        <f t="shared" si="495"/>
        <v>6513</v>
      </c>
      <c r="S487" s="32">
        <f t="shared" si="496"/>
        <v>6696.5</v>
      </c>
      <c r="T487" s="32">
        <f t="shared" si="497"/>
        <v>6696.5</v>
      </c>
      <c r="U487" s="32">
        <f>U488</f>
        <v>0</v>
      </c>
      <c r="V487" s="32">
        <f t="shared" si="498"/>
        <v>6513</v>
      </c>
      <c r="W487" s="32">
        <f t="shared" si="499"/>
        <v>6696.5</v>
      </c>
      <c r="X487" s="32">
        <f t="shared" si="500"/>
        <v>6696.5</v>
      </c>
      <c r="Y487" s="32">
        <f>Y488</f>
        <v>0</v>
      </c>
      <c r="Z487" s="32">
        <f>Z488</f>
        <v>0</v>
      </c>
      <c r="AA487" s="32">
        <f>AA488</f>
        <v>0</v>
      </c>
      <c r="AB487" s="32">
        <f t="shared" si="501"/>
        <v>6513</v>
      </c>
      <c r="AC487" s="32">
        <f t="shared" si="502"/>
        <v>6696.5</v>
      </c>
      <c r="AD487" s="32">
        <f t="shared" si="503"/>
        <v>6696.5</v>
      </c>
      <c r="AE487" s="32">
        <f>AE488</f>
        <v>0</v>
      </c>
      <c r="AF487" s="33"/>
      <c r="AG487" s="34"/>
      <c r="AH487" s="1" t="str">
        <f t="shared" si="504"/>
        <v/>
      </c>
    </row>
    <row r="488" ht="31.5">
      <c r="A488" s="14" t="s">
        <v>348</v>
      </c>
      <c r="B488" s="15" t="s">
        <v>151</v>
      </c>
      <c r="C488" s="14" t="s">
        <v>100</v>
      </c>
      <c r="D488" s="14" t="s">
        <v>321</v>
      </c>
      <c r="E488" s="31" t="s">
        <v>322</v>
      </c>
      <c r="F488" s="32">
        <v>6513</v>
      </c>
      <c r="G488" s="32">
        <v>6696.5</v>
      </c>
      <c r="H488" s="32">
        <v>6696.5</v>
      </c>
      <c r="I488" s="32"/>
      <c r="J488" s="32"/>
      <c r="K488" s="32"/>
      <c r="L488" s="32">
        <f t="shared" si="464"/>
        <v>6513</v>
      </c>
      <c r="M488" s="32">
        <f t="shared" si="465"/>
        <v>6696.5</v>
      </c>
      <c r="N488" s="32">
        <f t="shared" si="466"/>
        <v>6696.5</v>
      </c>
      <c r="O488" s="32"/>
      <c r="P488" s="32"/>
      <c r="Q488" s="32"/>
      <c r="R488" s="32">
        <f t="shared" si="495"/>
        <v>6513</v>
      </c>
      <c r="S488" s="32">
        <f t="shared" si="496"/>
        <v>6696.5</v>
      </c>
      <c r="T488" s="32">
        <f t="shared" si="497"/>
        <v>6696.5</v>
      </c>
      <c r="U488" s="32"/>
      <c r="V488" s="32">
        <f t="shared" si="498"/>
        <v>6513</v>
      </c>
      <c r="W488" s="32">
        <f t="shared" si="499"/>
        <v>6696.5</v>
      </c>
      <c r="X488" s="32">
        <f t="shared" si="500"/>
        <v>6696.5</v>
      </c>
      <c r="Y488" s="32"/>
      <c r="Z488" s="32"/>
      <c r="AA488" s="32"/>
      <c r="AB488" s="32">
        <f t="shared" si="501"/>
        <v>6513</v>
      </c>
      <c r="AC488" s="32">
        <f t="shared" si="502"/>
        <v>6696.5</v>
      </c>
      <c r="AD488" s="32">
        <f t="shared" si="503"/>
        <v>6696.5</v>
      </c>
      <c r="AE488" s="32"/>
      <c r="AF488" s="33"/>
      <c r="AG488" s="34"/>
      <c r="AH488" s="1" t="str">
        <f t="shared" si="504"/>
        <v>1006</v>
      </c>
    </row>
    <row r="489" ht="31.5">
      <c r="A489" s="14" t="s">
        <v>348</v>
      </c>
      <c r="B489" s="15" t="s">
        <v>48</v>
      </c>
      <c r="C489" s="14"/>
      <c r="D489" s="14"/>
      <c r="E489" s="31" t="s">
        <v>49</v>
      </c>
      <c r="F489" s="32">
        <f>F490</f>
        <v>778.79999999999995</v>
      </c>
      <c r="G489" s="32">
        <f>G490</f>
        <v>595.29999999999995</v>
      </c>
      <c r="H489" s="32">
        <f>H490</f>
        <v>595.29999999999995</v>
      </c>
      <c r="I489" s="32">
        <f>I490</f>
        <v>0</v>
      </c>
      <c r="J489" s="32">
        <f>J490</f>
        <v>0</v>
      </c>
      <c r="K489" s="32">
        <f>K490</f>
        <v>0</v>
      </c>
      <c r="L489" s="32">
        <f t="shared" si="464"/>
        <v>778.79999999999995</v>
      </c>
      <c r="M489" s="32">
        <f t="shared" si="465"/>
        <v>595.29999999999995</v>
      </c>
      <c r="N489" s="32">
        <f t="shared" si="466"/>
        <v>595.29999999999995</v>
      </c>
      <c r="O489" s="32">
        <f>O490</f>
        <v>0</v>
      </c>
      <c r="P489" s="32">
        <f>P490</f>
        <v>0</v>
      </c>
      <c r="Q489" s="32">
        <f>Q490</f>
        <v>0</v>
      </c>
      <c r="R489" s="32">
        <f t="shared" si="495"/>
        <v>778.79999999999995</v>
      </c>
      <c r="S489" s="32">
        <f t="shared" si="496"/>
        <v>595.29999999999995</v>
      </c>
      <c r="T489" s="32">
        <f t="shared" si="497"/>
        <v>595.29999999999995</v>
      </c>
      <c r="U489" s="32">
        <f>U490</f>
        <v>0</v>
      </c>
      <c r="V489" s="32">
        <f t="shared" si="498"/>
        <v>778.79999999999995</v>
      </c>
      <c r="W489" s="32">
        <f t="shared" si="499"/>
        <v>595.29999999999995</v>
      </c>
      <c r="X489" s="32">
        <f t="shared" si="500"/>
        <v>595.29999999999995</v>
      </c>
      <c r="Y489" s="32">
        <f>Y490</f>
        <v>0</v>
      </c>
      <c r="Z489" s="32">
        <f>Z490</f>
        <v>0</v>
      </c>
      <c r="AA489" s="32">
        <f>AA490</f>
        <v>0</v>
      </c>
      <c r="AB489" s="32">
        <f t="shared" si="501"/>
        <v>778.79999999999995</v>
      </c>
      <c r="AC489" s="32">
        <f t="shared" si="502"/>
        <v>595.29999999999995</v>
      </c>
      <c r="AD489" s="32">
        <f t="shared" si="503"/>
        <v>595.29999999999995</v>
      </c>
      <c r="AE489" s="32">
        <f>AE490</f>
        <v>0</v>
      </c>
      <c r="AF489" s="33"/>
      <c r="AG489" s="34"/>
      <c r="AH489" s="1" t="str">
        <f t="shared" si="504"/>
        <v/>
      </c>
    </row>
    <row r="490" ht="31.5">
      <c r="A490" s="14" t="s">
        <v>348</v>
      </c>
      <c r="B490" s="15" t="s">
        <v>48</v>
      </c>
      <c r="C490" s="14" t="s">
        <v>100</v>
      </c>
      <c r="D490" s="14" t="s">
        <v>321</v>
      </c>
      <c r="E490" s="31" t="s">
        <v>322</v>
      </c>
      <c r="F490" s="32">
        <v>778.79999999999995</v>
      </c>
      <c r="G490" s="32">
        <v>595.29999999999995</v>
      </c>
      <c r="H490" s="32">
        <v>595.29999999999995</v>
      </c>
      <c r="I490" s="32"/>
      <c r="J490" s="32"/>
      <c r="K490" s="32"/>
      <c r="L490" s="32">
        <f t="shared" si="464"/>
        <v>778.79999999999995</v>
      </c>
      <c r="M490" s="32">
        <f t="shared" si="465"/>
        <v>595.29999999999995</v>
      </c>
      <c r="N490" s="32">
        <f t="shared" si="466"/>
        <v>595.29999999999995</v>
      </c>
      <c r="O490" s="32"/>
      <c r="P490" s="32"/>
      <c r="Q490" s="32"/>
      <c r="R490" s="32">
        <f t="shared" si="495"/>
        <v>778.79999999999995</v>
      </c>
      <c r="S490" s="32">
        <f t="shared" si="496"/>
        <v>595.29999999999995</v>
      </c>
      <c r="T490" s="32">
        <f t="shared" si="497"/>
        <v>595.29999999999995</v>
      </c>
      <c r="U490" s="32"/>
      <c r="V490" s="32">
        <f t="shared" si="498"/>
        <v>778.79999999999995</v>
      </c>
      <c r="W490" s="32">
        <f t="shared" si="499"/>
        <v>595.29999999999995</v>
      </c>
      <c r="X490" s="32">
        <f t="shared" si="500"/>
        <v>595.29999999999995</v>
      </c>
      <c r="Y490" s="32"/>
      <c r="Z490" s="32"/>
      <c r="AA490" s="32"/>
      <c r="AB490" s="32">
        <f t="shared" si="501"/>
        <v>778.79999999999995</v>
      </c>
      <c r="AC490" s="32">
        <f t="shared" si="502"/>
        <v>595.29999999999995</v>
      </c>
      <c r="AD490" s="32">
        <f t="shared" si="503"/>
        <v>595.29999999999995</v>
      </c>
      <c r="AE490" s="32"/>
      <c r="AF490" s="33"/>
      <c r="AG490" s="34"/>
      <c r="AH490" s="1" t="str">
        <f t="shared" si="504"/>
        <v>1006</v>
      </c>
    </row>
    <row r="491" ht="31.5">
      <c r="A491" s="14" t="s">
        <v>348</v>
      </c>
      <c r="B491" s="15" t="s">
        <v>188</v>
      </c>
      <c r="C491" s="14"/>
      <c r="D491" s="14"/>
      <c r="E491" s="31" t="s">
        <v>189</v>
      </c>
      <c r="F491" s="32">
        <f>F492</f>
        <v>13605.700000000001</v>
      </c>
      <c r="G491" s="32">
        <f>G492</f>
        <v>13605.700000000001</v>
      </c>
      <c r="H491" s="32">
        <f>H492</f>
        <v>13605.700000000001</v>
      </c>
      <c r="I491" s="32">
        <f>I492</f>
        <v>0</v>
      </c>
      <c r="J491" s="32">
        <f>J492</f>
        <v>0</v>
      </c>
      <c r="K491" s="32">
        <f>K492</f>
        <v>0</v>
      </c>
      <c r="L491" s="32">
        <f t="shared" si="464"/>
        <v>13605.700000000001</v>
      </c>
      <c r="M491" s="32">
        <f t="shared" si="465"/>
        <v>13605.700000000001</v>
      </c>
      <c r="N491" s="32">
        <f t="shared" si="466"/>
        <v>13605.700000000001</v>
      </c>
      <c r="O491" s="32">
        <f>O492</f>
        <v>0</v>
      </c>
      <c r="P491" s="32">
        <f>P492</f>
        <v>0</v>
      </c>
      <c r="Q491" s="32">
        <f>Q492</f>
        <v>0</v>
      </c>
      <c r="R491" s="32">
        <f t="shared" si="495"/>
        <v>13605.700000000001</v>
      </c>
      <c r="S491" s="32">
        <f t="shared" si="496"/>
        <v>13605.700000000001</v>
      </c>
      <c r="T491" s="32">
        <f t="shared" si="497"/>
        <v>13605.700000000001</v>
      </c>
      <c r="U491" s="32">
        <f>U492</f>
        <v>0</v>
      </c>
      <c r="V491" s="32">
        <f t="shared" si="498"/>
        <v>13605.700000000001</v>
      </c>
      <c r="W491" s="32">
        <f t="shared" si="499"/>
        <v>13605.700000000001</v>
      </c>
      <c r="X491" s="32">
        <f t="shared" si="500"/>
        <v>13605.700000000001</v>
      </c>
      <c r="Y491" s="32">
        <f>Y492</f>
        <v>0</v>
      </c>
      <c r="Z491" s="32">
        <f>Z492</f>
        <v>0</v>
      </c>
      <c r="AA491" s="32">
        <f>AA492</f>
        <v>0</v>
      </c>
      <c r="AB491" s="32">
        <f t="shared" si="501"/>
        <v>13605.700000000001</v>
      </c>
      <c r="AC491" s="32">
        <f t="shared" si="502"/>
        <v>13605.700000000001</v>
      </c>
      <c r="AD491" s="32">
        <f t="shared" si="503"/>
        <v>13605.700000000001</v>
      </c>
      <c r="AE491" s="32">
        <f>AE492</f>
        <v>0</v>
      </c>
      <c r="AF491" s="33"/>
      <c r="AG491" s="34"/>
      <c r="AH491" s="1" t="str">
        <f t="shared" si="504"/>
        <v/>
      </c>
    </row>
    <row r="492">
      <c r="A492" s="14" t="s">
        <v>348</v>
      </c>
      <c r="B492" s="15" t="s">
        <v>188</v>
      </c>
      <c r="C492" s="14" t="s">
        <v>65</v>
      </c>
      <c r="D492" s="14" t="s">
        <v>67</v>
      </c>
      <c r="E492" s="31" t="s">
        <v>68</v>
      </c>
      <c r="F492" s="32">
        <v>13605.700000000001</v>
      </c>
      <c r="G492" s="32">
        <v>13605.700000000001</v>
      </c>
      <c r="H492" s="32">
        <v>13605.700000000001</v>
      </c>
      <c r="I492" s="32"/>
      <c r="J492" s="32"/>
      <c r="K492" s="32"/>
      <c r="L492" s="32">
        <f t="shared" si="464"/>
        <v>13605.700000000001</v>
      </c>
      <c r="M492" s="32">
        <f t="shared" si="465"/>
        <v>13605.700000000001</v>
      </c>
      <c r="N492" s="32">
        <f t="shared" si="466"/>
        <v>13605.700000000001</v>
      </c>
      <c r="O492" s="32"/>
      <c r="P492" s="32"/>
      <c r="Q492" s="32"/>
      <c r="R492" s="32">
        <f t="shared" si="495"/>
        <v>13605.700000000001</v>
      </c>
      <c r="S492" s="32">
        <f t="shared" si="496"/>
        <v>13605.700000000001</v>
      </c>
      <c r="T492" s="32">
        <f t="shared" si="497"/>
        <v>13605.700000000001</v>
      </c>
      <c r="U492" s="32"/>
      <c r="V492" s="32">
        <f t="shared" si="498"/>
        <v>13605.700000000001</v>
      </c>
      <c r="W492" s="32">
        <f t="shared" si="499"/>
        <v>13605.700000000001</v>
      </c>
      <c r="X492" s="32">
        <f t="shared" si="500"/>
        <v>13605.700000000001</v>
      </c>
      <c r="Y492" s="32"/>
      <c r="Z492" s="32"/>
      <c r="AA492" s="32"/>
      <c r="AB492" s="32">
        <f t="shared" si="501"/>
        <v>13605.700000000001</v>
      </c>
      <c r="AC492" s="32">
        <f t="shared" si="502"/>
        <v>13605.700000000001</v>
      </c>
      <c r="AD492" s="32">
        <f t="shared" si="503"/>
        <v>13605.700000000001</v>
      </c>
      <c r="AE492" s="32"/>
      <c r="AF492" s="33"/>
      <c r="AG492" s="34"/>
      <c r="AH492" s="1" t="str">
        <f t="shared" si="504"/>
        <v>0709</v>
      </c>
    </row>
    <row r="493" ht="47.25">
      <c r="A493" s="14" t="s">
        <v>348</v>
      </c>
      <c r="B493" s="15" t="s">
        <v>55</v>
      </c>
      <c r="C493" s="14"/>
      <c r="D493" s="14"/>
      <c r="E493" s="31" t="s">
        <v>56</v>
      </c>
      <c r="F493" s="32">
        <f>F494</f>
        <v>82958.100000000006</v>
      </c>
      <c r="G493" s="32">
        <f>G494</f>
        <v>82958.100000000006</v>
      </c>
      <c r="H493" s="32">
        <f>H494</f>
        <v>82958.100000000006</v>
      </c>
      <c r="I493" s="32">
        <f>I494</f>
        <v>0</v>
      </c>
      <c r="J493" s="32">
        <f>J494</f>
        <v>0</v>
      </c>
      <c r="K493" s="32">
        <f>K494</f>
        <v>0</v>
      </c>
      <c r="L493" s="32">
        <f t="shared" si="464"/>
        <v>82958.100000000006</v>
      </c>
      <c r="M493" s="32">
        <f t="shared" si="465"/>
        <v>82958.100000000006</v>
      </c>
      <c r="N493" s="32">
        <f t="shared" si="466"/>
        <v>82958.100000000006</v>
      </c>
      <c r="O493" s="32">
        <f>O494</f>
        <v>0</v>
      </c>
      <c r="P493" s="32">
        <f>P494</f>
        <v>0</v>
      </c>
      <c r="Q493" s="32">
        <f>Q494</f>
        <v>0</v>
      </c>
      <c r="R493" s="32">
        <f t="shared" si="495"/>
        <v>82958.100000000006</v>
      </c>
      <c r="S493" s="32">
        <f t="shared" si="496"/>
        <v>82958.100000000006</v>
      </c>
      <c r="T493" s="32">
        <f t="shared" si="497"/>
        <v>82958.100000000006</v>
      </c>
      <c r="U493" s="32">
        <f>U494</f>
        <v>0</v>
      </c>
      <c r="V493" s="32">
        <f t="shared" si="498"/>
        <v>82958.100000000006</v>
      </c>
      <c r="W493" s="32">
        <f t="shared" si="499"/>
        <v>82958.100000000006</v>
      </c>
      <c r="X493" s="32">
        <f t="shared" si="500"/>
        <v>82958.100000000006</v>
      </c>
      <c r="Y493" s="32">
        <f>Y494</f>
        <v>0</v>
      </c>
      <c r="Z493" s="32">
        <f>Z494</f>
        <v>0</v>
      </c>
      <c r="AA493" s="32">
        <f>AA494</f>
        <v>0</v>
      </c>
      <c r="AB493" s="32">
        <f t="shared" si="501"/>
        <v>82958.100000000006</v>
      </c>
      <c r="AC493" s="32">
        <f t="shared" si="502"/>
        <v>82958.100000000006</v>
      </c>
      <c r="AD493" s="32">
        <f t="shared" si="503"/>
        <v>82958.100000000006</v>
      </c>
      <c r="AE493" s="32">
        <f>AE494</f>
        <v>0</v>
      </c>
      <c r="AF493" s="33"/>
      <c r="AG493" s="34"/>
      <c r="AH493" s="1" t="str">
        <f t="shared" si="504"/>
        <v/>
      </c>
    </row>
    <row r="494">
      <c r="A494" s="14" t="s">
        <v>348</v>
      </c>
      <c r="B494" s="15" t="s">
        <v>55</v>
      </c>
      <c r="C494" s="14" t="s">
        <v>65</v>
      </c>
      <c r="D494" s="14" t="s">
        <v>67</v>
      </c>
      <c r="E494" s="31" t="s">
        <v>68</v>
      </c>
      <c r="F494" s="32">
        <v>82958.100000000006</v>
      </c>
      <c r="G494" s="32">
        <v>82958.100000000006</v>
      </c>
      <c r="H494" s="32">
        <v>82958.100000000006</v>
      </c>
      <c r="I494" s="32"/>
      <c r="J494" s="32"/>
      <c r="K494" s="32"/>
      <c r="L494" s="32">
        <f t="shared" ref="L494:L557" si="505">F494+I494</f>
        <v>82958.100000000006</v>
      </c>
      <c r="M494" s="32">
        <f t="shared" ref="M494:M557" si="506">G494+J494</f>
        <v>82958.100000000006</v>
      </c>
      <c r="N494" s="32">
        <f t="shared" ref="N494:N557" si="507">H494+K494</f>
        <v>82958.100000000006</v>
      </c>
      <c r="O494" s="32"/>
      <c r="P494" s="32"/>
      <c r="Q494" s="32"/>
      <c r="R494" s="32">
        <f t="shared" si="495"/>
        <v>82958.100000000006</v>
      </c>
      <c r="S494" s="32">
        <f t="shared" si="496"/>
        <v>82958.100000000006</v>
      </c>
      <c r="T494" s="32">
        <f t="shared" si="497"/>
        <v>82958.100000000006</v>
      </c>
      <c r="U494" s="32"/>
      <c r="V494" s="32">
        <f t="shared" si="498"/>
        <v>82958.100000000006</v>
      </c>
      <c r="W494" s="32">
        <f t="shared" si="499"/>
        <v>82958.100000000006</v>
      </c>
      <c r="X494" s="32">
        <f t="shared" si="500"/>
        <v>82958.100000000006</v>
      </c>
      <c r="Y494" s="32"/>
      <c r="Z494" s="32"/>
      <c r="AA494" s="32"/>
      <c r="AB494" s="32">
        <f t="shared" si="501"/>
        <v>82958.100000000006</v>
      </c>
      <c r="AC494" s="32">
        <f t="shared" si="502"/>
        <v>82958.100000000006</v>
      </c>
      <c r="AD494" s="32">
        <f t="shared" si="503"/>
        <v>82958.100000000006</v>
      </c>
      <c r="AE494" s="32"/>
      <c r="AF494" s="33"/>
      <c r="AG494" s="34"/>
      <c r="AH494" s="1" t="str">
        <f t="shared" si="504"/>
        <v>0709</v>
      </c>
    </row>
    <row r="495">
      <c r="A495" s="14" t="s">
        <v>348</v>
      </c>
      <c r="B495" s="15" t="s">
        <v>44</v>
      </c>
      <c r="C495" s="14"/>
      <c r="D495" s="14"/>
      <c r="E495" s="31" t="s">
        <v>45</v>
      </c>
      <c r="F495" s="32">
        <f>F496</f>
        <v>146496.20000000001</v>
      </c>
      <c r="G495" s="32">
        <f>G496</f>
        <v>146496.20000000001</v>
      </c>
      <c r="H495" s="32">
        <f>H496</f>
        <v>146496.20000000001</v>
      </c>
      <c r="I495" s="32">
        <f>I496</f>
        <v>0</v>
      </c>
      <c r="J495" s="32">
        <f>J496</f>
        <v>0</v>
      </c>
      <c r="K495" s="32">
        <f>K496</f>
        <v>0</v>
      </c>
      <c r="L495" s="32">
        <f t="shared" si="505"/>
        <v>146496.20000000001</v>
      </c>
      <c r="M495" s="32">
        <f t="shared" si="506"/>
        <v>146496.20000000001</v>
      </c>
      <c r="N495" s="32">
        <f t="shared" si="507"/>
        <v>146496.20000000001</v>
      </c>
      <c r="O495" s="32">
        <f>O496</f>
        <v>0</v>
      </c>
      <c r="P495" s="32">
        <f>P496</f>
        <v>0</v>
      </c>
      <c r="Q495" s="32">
        <f>Q496</f>
        <v>0</v>
      </c>
      <c r="R495" s="32">
        <f t="shared" si="495"/>
        <v>146496.20000000001</v>
      </c>
      <c r="S495" s="32">
        <f t="shared" si="496"/>
        <v>146496.20000000001</v>
      </c>
      <c r="T495" s="32">
        <f t="shared" si="497"/>
        <v>146496.20000000001</v>
      </c>
      <c r="U495" s="32">
        <f>U496</f>
        <v>0</v>
      </c>
      <c r="V495" s="32">
        <f t="shared" si="498"/>
        <v>146496.20000000001</v>
      </c>
      <c r="W495" s="32">
        <f t="shared" si="499"/>
        <v>146496.20000000001</v>
      </c>
      <c r="X495" s="32">
        <f t="shared" si="500"/>
        <v>146496.20000000001</v>
      </c>
      <c r="Y495" s="32">
        <f>Y496</f>
        <v>0</v>
      </c>
      <c r="Z495" s="32">
        <f>Z496</f>
        <v>0</v>
      </c>
      <c r="AA495" s="32">
        <f>AA496</f>
        <v>0</v>
      </c>
      <c r="AB495" s="32">
        <f t="shared" si="501"/>
        <v>146496.20000000001</v>
      </c>
      <c r="AC495" s="32">
        <f t="shared" si="502"/>
        <v>146496.20000000001</v>
      </c>
      <c r="AD495" s="32">
        <f t="shared" si="503"/>
        <v>146496.20000000001</v>
      </c>
      <c r="AE495" s="32">
        <f>AE496</f>
        <v>0</v>
      </c>
      <c r="AF495" s="33"/>
      <c r="AG495" s="34"/>
      <c r="AH495" s="1" t="str">
        <f t="shared" si="504"/>
        <v/>
      </c>
    </row>
    <row r="496">
      <c r="A496" s="14" t="s">
        <v>348</v>
      </c>
      <c r="B496" s="15" t="s">
        <v>44</v>
      </c>
      <c r="C496" s="14" t="s">
        <v>65</v>
      </c>
      <c r="D496" s="14" t="s">
        <v>67</v>
      </c>
      <c r="E496" s="31" t="s">
        <v>68</v>
      </c>
      <c r="F496" s="32">
        <v>146496.20000000001</v>
      </c>
      <c r="G496" s="32">
        <v>146496.20000000001</v>
      </c>
      <c r="H496" s="32">
        <v>146496.20000000001</v>
      </c>
      <c r="I496" s="32"/>
      <c r="J496" s="32"/>
      <c r="K496" s="32"/>
      <c r="L496" s="32">
        <f t="shared" si="505"/>
        <v>146496.20000000001</v>
      </c>
      <c r="M496" s="32">
        <f t="shared" si="506"/>
        <v>146496.20000000001</v>
      </c>
      <c r="N496" s="32">
        <f t="shared" si="507"/>
        <v>146496.20000000001</v>
      </c>
      <c r="O496" s="32"/>
      <c r="P496" s="32"/>
      <c r="Q496" s="32"/>
      <c r="R496" s="32">
        <f t="shared" si="495"/>
        <v>146496.20000000001</v>
      </c>
      <c r="S496" s="32">
        <f t="shared" si="496"/>
        <v>146496.20000000001</v>
      </c>
      <c r="T496" s="32">
        <f t="shared" si="497"/>
        <v>146496.20000000001</v>
      </c>
      <c r="U496" s="32"/>
      <c r="V496" s="32">
        <f t="shared" si="498"/>
        <v>146496.20000000001</v>
      </c>
      <c r="W496" s="32">
        <f t="shared" si="499"/>
        <v>146496.20000000001</v>
      </c>
      <c r="X496" s="32">
        <f t="shared" si="500"/>
        <v>146496.20000000001</v>
      </c>
      <c r="Y496" s="32"/>
      <c r="Z496" s="32"/>
      <c r="AA496" s="32"/>
      <c r="AB496" s="32">
        <f t="shared" si="501"/>
        <v>146496.20000000001</v>
      </c>
      <c r="AC496" s="32">
        <f t="shared" si="502"/>
        <v>146496.20000000001</v>
      </c>
      <c r="AD496" s="32">
        <f t="shared" si="503"/>
        <v>146496.20000000001</v>
      </c>
      <c r="AE496" s="32"/>
      <c r="AF496" s="33"/>
      <c r="AG496" s="34"/>
      <c r="AH496" s="1" t="str">
        <f t="shared" si="504"/>
        <v>0709</v>
      </c>
    </row>
    <row r="497" ht="63">
      <c r="A497" s="14" t="s">
        <v>350</v>
      </c>
      <c r="B497" s="15"/>
      <c r="C497" s="14"/>
      <c r="D497" s="14"/>
      <c r="E497" s="31" t="s">
        <v>351</v>
      </c>
      <c r="F497" s="32">
        <f>F498+F500</f>
        <v>1073.4000000000001</v>
      </c>
      <c r="G497" s="32">
        <f>G498+G500</f>
        <v>1101.5999999999999</v>
      </c>
      <c r="H497" s="32">
        <f>H498+H500</f>
        <v>1101.5999999999999</v>
      </c>
      <c r="I497" s="32">
        <f>I498+I500</f>
        <v>0</v>
      </c>
      <c r="J497" s="32">
        <f>J498+J500</f>
        <v>0</v>
      </c>
      <c r="K497" s="32">
        <f>K498+K500</f>
        <v>0</v>
      </c>
      <c r="L497" s="32">
        <f t="shared" si="505"/>
        <v>1073.4000000000001</v>
      </c>
      <c r="M497" s="32">
        <f t="shared" si="506"/>
        <v>1101.5999999999999</v>
      </c>
      <c r="N497" s="32">
        <f t="shared" si="507"/>
        <v>1101.5999999999999</v>
      </c>
      <c r="O497" s="32">
        <f>O498+O500</f>
        <v>-1073.4000000000001</v>
      </c>
      <c r="P497" s="32">
        <f>P498+P500</f>
        <v>0</v>
      </c>
      <c r="Q497" s="32">
        <f>Q498+Q500</f>
        <v>0</v>
      </c>
      <c r="R497" s="32">
        <f t="shared" si="495"/>
        <v>0</v>
      </c>
      <c r="S497" s="32">
        <f t="shared" si="496"/>
        <v>1101.5999999999999</v>
      </c>
      <c r="T497" s="32">
        <f t="shared" si="497"/>
        <v>1101.5999999999999</v>
      </c>
      <c r="U497" s="32">
        <f>U498+U500</f>
        <v>0</v>
      </c>
      <c r="V497" s="32">
        <f t="shared" si="498"/>
        <v>0</v>
      </c>
      <c r="W497" s="32">
        <f t="shared" si="499"/>
        <v>1101.5999999999999</v>
      </c>
      <c r="X497" s="32">
        <f t="shared" si="500"/>
        <v>1101.5999999999999</v>
      </c>
      <c r="Y497" s="32">
        <f>Y498+Y500</f>
        <v>0</v>
      </c>
      <c r="Z497" s="32">
        <f>Z498+Z500</f>
        <v>0</v>
      </c>
      <c r="AA497" s="32">
        <f>AA498+AA500</f>
        <v>0</v>
      </c>
      <c r="AB497" s="32">
        <f t="shared" si="501"/>
        <v>0</v>
      </c>
      <c r="AC497" s="32">
        <f t="shared" si="502"/>
        <v>1101.5999999999999</v>
      </c>
      <c r="AD497" s="32">
        <f t="shared" si="503"/>
        <v>1101.5999999999999</v>
      </c>
      <c r="AE497" s="32">
        <f>AE498+AE500</f>
        <v>0</v>
      </c>
      <c r="AF497" s="33"/>
      <c r="AG497" s="34"/>
      <c r="AH497" s="1" t="str">
        <f t="shared" si="504"/>
        <v/>
      </c>
    </row>
    <row r="498" ht="47.25">
      <c r="A498" s="14" t="s">
        <v>350</v>
      </c>
      <c r="B498" s="15" t="s">
        <v>55</v>
      </c>
      <c r="C498" s="14"/>
      <c r="D498" s="14"/>
      <c r="E498" s="31" t="s">
        <v>56</v>
      </c>
      <c r="F498" s="32">
        <f>F499</f>
        <v>24.199999999999999</v>
      </c>
      <c r="G498" s="32">
        <f>G499</f>
        <v>24.800000000000001</v>
      </c>
      <c r="H498" s="32">
        <f>H499</f>
        <v>24.800000000000001</v>
      </c>
      <c r="I498" s="32">
        <f>I499</f>
        <v>0</v>
      </c>
      <c r="J498" s="32">
        <f>J499</f>
        <v>0</v>
      </c>
      <c r="K498" s="32">
        <f>K499</f>
        <v>0</v>
      </c>
      <c r="L498" s="32">
        <f t="shared" si="505"/>
        <v>24.199999999999999</v>
      </c>
      <c r="M498" s="32">
        <f t="shared" si="506"/>
        <v>24.800000000000001</v>
      </c>
      <c r="N498" s="32">
        <f t="shared" si="507"/>
        <v>24.800000000000001</v>
      </c>
      <c r="O498" s="32">
        <f>O499</f>
        <v>-24.199999999999999</v>
      </c>
      <c r="P498" s="32">
        <f>P499</f>
        <v>0</v>
      </c>
      <c r="Q498" s="32">
        <f>Q499</f>
        <v>0</v>
      </c>
      <c r="R498" s="32">
        <f t="shared" si="495"/>
        <v>0</v>
      </c>
      <c r="S498" s="32">
        <f t="shared" si="496"/>
        <v>24.800000000000001</v>
      </c>
      <c r="T498" s="32">
        <f t="shared" si="497"/>
        <v>24.800000000000001</v>
      </c>
      <c r="U498" s="32">
        <f>U499</f>
        <v>0</v>
      </c>
      <c r="V498" s="32">
        <f t="shared" si="498"/>
        <v>0</v>
      </c>
      <c r="W498" s="32">
        <f t="shared" si="499"/>
        <v>24.800000000000001</v>
      </c>
      <c r="X498" s="32">
        <f t="shared" si="500"/>
        <v>24.800000000000001</v>
      </c>
      <c r="Y498" s="32">
        <f>Y499</f>
        <v>0</v>
      </c>
      <c r="Z498" s="32">
        <f>Z499</f>
        <v>0</v>
      </c>
      <c r="AA498" s="32">
        <f>AA499</f>
        <v>0</v>
      </c>
      <c r="AB498" s="32">
        <f t="shared" si="501"/>
        <v>0</v>
      </c>
      <c r="AC498" s="32">
        <f t="shared" si="502"/>
        <v>24.800000000000001</v>
      </c>
      <c r="AD498" s="32">
        <f t="shared" si="503"/>
        <v>24.800000000000001</v>
      </c>
      <c r="AE498" s="32">
        <f>AE499</f>
        <v>0</v>
      </c>
      <c r="AF498" s="33"/>
      <c r="AG498" s="34"/>
      <c r="AH498" s="1" t="str">
        <f t="shared" si="504"/>
        <v/>
      </c>
    </row>
    <row r="499">
      <c r="A499" s="14" t="s">
        <v>350</v>
      </c>
      <c r="B499" s="15" t="s">
        <v>55</v>
      </c>
      <c r="C499" s="14" t="s">
        <v>65</v>
      </c>
      <c r="D499" s="14" t="s">
        <v>67</v>
      </c>
      <c r="E499" s="31" t="s">
        <v>68</v>
      </c>
      <c r="F499" s="32">
        <v>24.199999999999999</v>
      </c>
      <c r="G499" s="32">
        <v>24.800000000000001</v>
      </c>
      <c r="H499" s="32">
        <v>24.800000000000001</v>
      </c>
      <c r="I499" s="32"/>
      <c r="J499" s="32"/>
      <c r="K499" s="32"/>
      <c r="L499" s="32">
        <f t="shared" si="505"/>
        <v>24.199999999999999</v>
      </c>
      <c r="M499" s="32">
        <f t="shared" si="506"/>
        <v>24.800000000000001</v>
      </c>
      <c r="N499" s="32">
        <f t="shared" si="507"/>
        <v>24.800000000000001</v>
      </c>
      <c r="O499" s="32">
        <v>-24.199999999999999</v>
      </c>
      <c r="P499" s="32"/>
      <c r="Q499" s="32"/>
      <c r="R499" s="32">
        <f t="shared" si="495"/>
        <v>0</v>
      </c>
      <c r="S499" s="32">
        <f t="shared" si="496"/>
        <v>24.800000000000001</v>
      </c>
      <c r="T499" s="32">
        <f t="shared" si="497"/>
        <v>24.800000000000001</v>
      </c>
      <c r="U499" s="32"/>
      <c r="V499" s="32">
        <f t="shared" si="498"/>
        <v>0</v>
      </c>
      <c r="W499" s="32">
        <f t="shared" si="499"/>
        <v>24.800000000000001</v>
      </c>
      <c r="X499" s="32">
        <f t="shared" si="500"/>
        <v>24.800000000000001</v>
      </c>
      <c r="Y499" s="32"/>
      <c r="Z499" s="32"/>
      <c r="AA499" s="32"/>
      <c r="AB499" s="32">
        <f t="shared" si="501"/>
        <v>0</v>
      </c>
      <c r="AC499" s="32">
        <f t="shared" si="502"/>
        <v>24.800000000000001</v>
      </c>
      <c r="AD499" s="32">
        <f t="shared" si="503"/>
        <v>24.800000000000001</v>
      </c>
      <c r="AE499" s="32"/>
      <c r="AF499" s="33"/>
      <c r="AG499" s="34"/>
      <c r="AH499" s="1" t="str">
        <f t="shared" si="504"/>
        <v>0709</v>
      </c>
    </row>
    <row r="500">
      <c r="A500" s="14" t="s">
        <v>350</v>
      </c>
      <c r="B500" s="15" t="s">
        <v>44</v>
      </c>
      <c r="C500" s="14"/>
      <c r="D500" s="14"/>
      <c r="E500" s="31" t="s">
        <v>45</v>
      </c>
      <c r="F500" s="32">
        <f>F501</f>
        <v>1049.2</v>
      </c>
      <c r="G500" s="32">
        <f>G501</f>
        <v>1076.8</v>
      </c>
      <c r="H500" s="32">
        <f>H501</f>
        <v>1076.8</v>
      </c>
      <c r="I500" s="32">
        <f>I501</f>
        <v>0</v>
      </c>
      <c r="J500" s="32">
        <f>J501</f>
        <v>0</v>
      </c>
      <c r="K500" s="32">
        <f>K501</f>
        <v>0</v>
      </c>
      <c r="L500" s="32">
        <f t="shared" si="505"/>
        <v>1049.2</v>
      </c>
      <c r="M500" s="32">
        <f t="shared" si="506"/>
        <v>1076.8</v>
      </c>
      <c r="N500" s="32">
        <f t="shared" si="507"/>
        <v>1076.8</v>
      </c>
      <c r="O500" s="32">
        <f>O501</f>
        <v>-1049.2</v>
      </c>
      <c r="P500" s="32">
        <f>P501</f>
        <v>0</v>
      </c>
      <c r="Q500" s="32">
        <f>Q501</f>
        <v>0</v>
      </c>
      <c r="R500" s="32">
        <f t="shared" si="495"/>
        <v>0</v>
      </c>
      <c r="S500" s="32">
        <f t="shared" si="496"/>
        <v>1076.8</v>
      </c>
      <c r="T500" s="32">
        <f t="shared" si="497"/>
        <v>1076.8</v>
      </c>
      <c r="U500" s="32">
        <f>U501</f>
        <v>0</v>
      </c>
      <c r="V500" s="32">
        <f t="shared" si="498"/>
        <v>0</v>
      </c>
      <c r="W500" s="32">
        <f t="shared" si="499"/>
        <v>1076.8</v>
      </c>
      <c r="X500" s="32">
        <f t="shared" si="500"/>
        <v>1076.8</v>
      </c>
      <c r="Y500" s="32">
        <f>Y501</f>
        <v>0</v>
      </c>
      <c r="Z500" s="32">
        <f>Z501</f>
        <v>0</v>
      </c>
      <c r="AA500" s="32">
        <f>AA501</f>
        <v>0</v>
      </c>
      <c r="AB500" s="32">
        <f t="shared" si="501"/>
        <v>0</v>
      </c>
      <c r="AC500" s="32">
        <f t="shared" si="502"/>
        <v>1076.8</v>
      </c>
      <c r="AD500" s="32">
        <f t="shared" si="503"/>
        <v>1076.8</v>
      </c>
      <c r="AE500" s="32">
        <f>AE501</f>
        <v>0</v>
      </c>
      <c r="AF500" s="33"/>
      <c r="AG500" s="34"/>
      <c r="AH500" s="1" t="str">
        <f t="shared" si="504"/>
        <v/>
      </c>
    </row>
    <row r="501">
      <c r="A501" s="14" t="s">
        <v>350</v>
      </c>
      <c r="B501" s="15" t="s">
        <v>44</v>
      </c>
      <c r="C501" s="14" t="s">
        <v>65</v>
      </c>
      <c r="D501" s="14" t="s">
        <v>67</v>
      </c>
      <c r="E501" s="31" t="s">
        <v>68</v>
      </c>
      <c r="F501" s="32">
        <v>1049.2</v>
      </c>
      <c r="G501" s="32">
        <v>1076.8</v>
      </c>
      <c r="H501" s="32">
        <v>1076.8</v>
      </c>
      <c r="I501" s="32"/>
      <c r="J501" s="32"/>
      <c r="K501" s="32"/>
      <c r="L501" s="32">
        <f t="shared" si="505"/>
        <v>1049.2</v>
      </c>
      <c r="M501" s="32">
        <f t="shared" si="506"/>
        <v>1076.8</v>
      </c>
      <c r="N501" s="32">
        <f t="shared" si="507"/>
        <v>1076.8</v>
      </c>
      <c r="O501" s="32">
        <v>-1049.2</v>
      </c>
      <c r="P501" s="32"/>
      <c r="Q501" s="32"/>
      <c r="R501" s="32">
        <f t="shared" si="495"/>
        <v>0</v>
      </c>
      <c r="S501" s="32">
        <f t="shared" si="496"/>
        <v>1076.8</v>
      </c>
      <c r="T501" s="32">
        <f t="shared" si="497"/>
        <v>1076.8</v>
      </c>
      <c r="U501" s="32"/>
      <c r="V501" s="32">
        <f t="shared" si="498"/>
        <v>0</v>
      </c>
      <c r="W501" s="32">
        <f t="shared" si="499"/>
        <v>1076.8</v>
      </c>
      <c r="X501" s="32">
        <f t="shared" si="500"/>
        <v>1076.8</v>
      </c>
      <c r="Y501" s="32"/>
      <c r="Z501" s="32"/>
      <c r="AA501" s="32"/>
      <c r="AB501" s="32">
        <f t="shared" si="501"/>
        <v>0</v>
      </c>
      <c r="AC501" s="32">
        <f t="shared" si="502"/>
        <v>1076.8</v>
      </c>
      <c r="AD501" s="32">
        <f t="shared" si="503"/>
        <v>1076.8</v>
      </c>
      <c r="AE501" s="32"/>
      <c r="AF501" s="33"/>
      <c r="AG501" s="34"/>
      <c r="AH501" s="1" t="str">
        <f t="shared" si="504"/>
        <v>0709</v>
      </c>
    </row>
    <row r="502" ht="63">
      <c r="A502" s="14" t="s">
        <v>352</v>
      </c>
      <c r="B502" s="15"/>
      <c r="C502" s="14"/>
      <c r="D502" s="14"/>
      <c r="E502" s="31" t="s">
        <v>353</v>
      </c>
      <c r="F502" s="32">
        <f>F503+F505</f>
        <v>11697.5</v>
      </c>
      <c r="G502" s="32">
        <f>G503+G505</f>
        <v>11697.5</v>
      </c>
      <c r="H502" s="32">
        <f>H503+H505</f>
        <v>11697.5</v>
      </c>
      <c r="I502" s="32">
        <f>I503+I505</f>
        <v>0</v>
      </c>
      <c r="J502" s="32">
        <f>J503+J505</f>
        <v>0</v>
      </c>
      <c r="K502" s="32">
        <f>K503+K505</f>
        <v>0</v>
      </c>
      <c r="L502" s="32">
        <f t="shared" si="505"/>
        <v>11697.5</v>
      </c>
      <c r="M502" s="32">
        <f t="shared" si="506"/>
        <v>11697.5</v>
      </c>
      <c r="N502" s="32">
        <f t="shared" si="507"/>
        <v>11697.5</v>
      </c>
      <c r="O502" s="32">
        <f>O503+O505</f>
        <v>-3965.4000000000001</v>
      </c>
      <c r="P502" s="32">
        <f>P503+P505</f>
        <v>0</v>
      </c>
      <c r="Q502" s="32">
        <f>Q503+Q505</f>
        <v>0</v>
      </c>
      <c r="R502" s="32">
        <f t="shared" si="495"/>
        <v>7732.1000000000004</v>
      </c>
      <c r="S502" s="32">
        <f t="shared" si="496"/>
        <v>11697.5</v>
      </c>
      <c r="T502" s="32">
        <f t="shared" si="497"/>
        <v>11697.5</v>
      </c>
      <c r="U502" s="32">
        <f>U503+U505</f>
        <v>0</v>
      </c>
      <c r="V502" s="32">
        <f t="shared" si="498"/>
        <v>7732.1000000000004</v>
      </c>
      <c r="W502" s="32">
        <f t="shared" si="499"/>
        <v>11697.5</v>
      </c>
      <c r="X502" s="32">
        <f t="shared" si="500"/>
        <v>11697.5</v>
      </c>
      <c r="Y502" s="32">
        <f>Y503+Y505</f>
        <v>0</v>
      </c>
      <c r="Z502" s="32">
        <f>Z503+Z505</f>
        <v>0</v>
      </c>
      <c r="AA502" s="32">
        <f>AA503+AA505</f>
        <v>0</v>
      </c>
      <c r="AB502" s="32">
        <f t="shared" si="501"/>
        <v>7732.1000000000004</v>
      </c>
      <c r="AC502" s="32">
        <f t="shared" si="502"/>
        <v>11697.5</v>
      </c>
      <c r="AD502" s="32">
        <f t="shared" si="503"/>
        <v>11697.5</v>
      </c>
      <c r="AE502" s="32">
        <f>AE503+AE505</f>
        <v>0</v>
      </c>
      <c r="AF502" s="33"/>
      <c r="AG502" s="34"/>
      <c r="AH502" s="1" t="str">
        <f t="shared" si="504"/>
        <v/>
      </c>
    </row>
    <row r="503" ht="47.25">
      <c r="A503" s="14" t="s">
        <v>352</v>
      </c>
      <c r="B503" s="15" t="s">
        <v>55</v>
      </c>
      <c r="C503" s="14"/>
      <c r="D503" s="14"/>
      <c r="E503" s="31" t="s">
        <v>56</v>
      </c>
      <c r="F503" s="32">
        <f>F504</f>
        <v>738</v>
      </c>
      <c r="G503" s="32">
        <f>G504</f>
        <v>738</v>
      </c>
      <c r="H503" s="32">
        <f>H504</f>
        <v>738</v>
      </c>
      <c r="I503" s="32">
        <f>I504</f>
        <v>0</v>
      </c>
      <c r="J503" s="32">
        <f>J504</f>
        <v>0</v>
      </c>
      <c r="K503" s="32">
        <f>K504</f>
        <v>0</v>
      </c>
      <c r="L503" s="32">
        <f t="shared" si="505"/>
        <v>738</v>
      </c>
      <c r="M503" s="32">
        <f t="shared" si="506"/>
        <v>738</v>
      </c>
      <c r="N503" s="32">
        <f t="shared" si="507"/>
        <v>738</v>
      </c>
      <c r="O503" s="32">
        <f>O504</f>
        <v>0</v>
      </c>
      <c r="P503" s="32">
        <f>P504</f>
        <v>0</v>
      </c>
      <c r="Q503" s="32">
        <f>Q504</f>
        <v>0</v>
      </c>
      <c r="R503" s="32">
        <f t="shared" si="495"/>
        <v>738</v>
      </c>
      <c r="S503" s="32">
        <f t="shared" si="496"/>
        <v>738</v>
      </c>
      <c r="T503" s="32">
        <f t="shared" si="497"/>
        <v>738</v>
      </c>
      <c r="U503" s="32">
        <f>U504</f>
        <v>0</v>
      </c>
      <c r="V503" s="32">
        <f t="shared" si="498"/>
        <v>738</v>
      </c>
      <c r="W503" s="32">
        <f t="shared" si="499"/>
        <v>738</v>
      </c>
      <c r="X503" s="32">
        <f t="shared" si="500"/>
        <v>738</v>
      </c>
      <c r="Y503" s="32">
        <f>Y504</f>
        <v>0</v>
      </c>
      <c r="Z503" s="32">
        <f>Z504</f>
        <v>0</v>
      </c>
      <c r="AA503" s="32">
        <f>AA504</f>
        <v>0</v>
      </c>
      <c r="AB503" s="32">
        <f t="shared" si="501"/>
        <v>738</v>
      </c>
      <c r="AC503" s="32">
        <f t="shared" si="502"/>
        <v>738</v>
      </c>
      <c r="AD503" s="32">
        <f t="shared" si="503"/>
        <v>738</v>
      </c>
      <c r="AE503" s="32">
        <f>AE504</f>
        <v>0</v>
      </c>
      <c r="AF503" s="33"/>
      <c r="AG503" s="34"/>
      <c r="AH503" s="1" t="str">
        <f t="shared" si="504"/>
        <v/>
      </c>
    </row>
    <row r="504">
      <c r="A504" s="14" t="s">
        <v>352</v>
      </c>
      <c r="B504" s="15" t="s">
        <v>55</v>
      </c>
      <c r="C504" s="14" t="s">
        <v>65</v>
      </c>
      <c r="D504" s="14" t="s">
        <v>67</v>
      </c>
      <c r="E504" s="31" t="s">
        <v>68</v>
      </c>
      <c r="F504" s="32">
        <v>738</v>
      </c>
      <c r="G504" s="32">
        <v>738</v>
      </c>
      <c r="H504" s="32">
        <v>738</v>
      </c>
      <c r="I504" s="32"/>
      <c r="J504" s="32"/>
      <c r="K504" s="32"/>
      <c r="L504" s="32">
        <f t="shared" si="505"/>
        <v>738</v>
      </c>
      <c r="M504" s="32">
        <f t="shared" si="506"/>
        <v>738</v>
      </c>
      <c r="N504" s="32">
        <f t="shared" si="507"/>
        <v>738</v>
      </c>
      <c r="O504" s="32"/>
      <c r="P504" s="32"/>
      <c r="Q504" s="32"/>
      <c r="R504" s="32">
        <f t="shared" si="495"/>
        <v>738</v>
      </c>
      <c r="S504" s="32">
        <f t="shared" si="496"/>
        <v>738</v>
      </c>
      <c r="T504" s="32">
        <f t="shared" si="497"/>
        <v>738</v>
      </c>
      <c r="U504" s="32"/>
      <c r="V504" s="32">
        <f t="shared" si="498"/>
        <v>738</v>
      </c>
      <c r="W504" s="32">
        <f t="shared" si="499"/>
        <v>738</v>
      </c>
      <c r="X504" s="32">
        <f t="shared" si="500"/>
        <v>738</v>
      </c>
      <c r="Y504" s="32"/>
      <c r="Z504" s="32"/>
      <c r="AA504" s="32"/>
      <c r="AB504" s="32">
        <f t="shared" si="501"/>
        <v>738</v>
      </c>
      <c r="AC504" s="32">
        <f t="shared" si="502"/>
        <v>738</v>
      </c>
      <c r="AD504" s="32">
        <f t="shared" si="503"/>
        <v>738</v>
      </c>
      <c r="AE504" s="32"/>
      <c r="AF504" s="33"/>
      <c r="AG504" s="34"/>
      <c r="AH504" s="1" t="str">
        <f t="shared" si="504"/>
        <v>0709</v>
      </c>
    </row>
    <row r="505">
      <c r="A505" s="14" t="s">
        <v>352</v>
      </c>
      <c r="B505" s="15" t="s">
        <v>44</v>
      </c>
      <c r="C505" s="14"/>
      <c r="D505" s="14"/>
      <c r="E505" s="31" t="s">
        <v>45</v>
      </c>
      <c r="F505" s="32">
        <f>F506</f>
        <v>10959.5</v>
      </c>
      <c r="G505" s="32">
        <f>G506</f>
        <v>10959.5</v>
      </c>
      <c r="H505" s="32">
        <f>H506</f>
        <v>10959.5</v>
      </c>
      <c r="I505" s="32">
        <f>I506</f>
        <v>0</v>
      </c>
      <c r="J505" s="32">
        <f>J506</f>
        <v>0</v>
      </c>
      <c r="K505" s="32">
        <f>K506</f>
        <v>0</v>
      </c>
      <c r="L505" s="32">
        <f t="shared" si="505"/>
        <v>10959.5</v>
      </c>
      <c r="M505" s="32">
        <f t="shared" si="506"/>
        <v>10959.5</v>
      </c>
      <c r="N505" s="32">
        <f t="shared" si="507"/>
        <v>10959.5</v>
      </c>
      <c r="O505" s="32">
        <f>O506</f>
        <v>-3965.4000000000001</v>
      </c>
      <c r="P505" s="32">
        <f>P506</f>
        <v>0</v>
      </c>
      <c r="Q505" s="32">
        <f>Q506</f>
        <v>0</v>
      </c>
      <c r="R505" s="32">
        <f t="shared" si="495"/>
        <v>6994.1000000000004</v>
      </c>
      <c r="S505" s="32">
        <f t="shared" si="496"/>
        <v>10959.5</v>
      </c>
      <c r="T505" s="32">
        <f t="shared" si="497"/>
        <v>10959.5</v>
      </c>
      <c r="U505" s="32">
        <f>U506</f>
        <v>0</v>
      </c>
      <c r="V505" s="32">
        <f t="shared" si="498"/>
        <v>6994.1000000000004</v>
      </c>
      <c r="W505" s="32">
        <f t="shared" si="499"/>
        <v>10959.5</v>
      </c>
      <c r="X505" s="32">
        <f t="shared" si="500"/>
        <v>10959.5</v>
      </c>
      <c r="Y505" s="32">
        <f>Y506</f>
        <v>0</v>
      </c>
      <c r="Z505" s="32">
        <f>Z506</f>
        <v>0</v>
      </c>
      <c r="AA505" s="32">
        <f>AA506</f>
        <v>0</v>
      </c>
      <c r="AB505" s="32">
        <f t="shared" si="501"/>
        <v>6994.1000000000004</v>
      </c>
      <c r="AC505" s="32">
        <f t="shared" si="502"/>
        <v>10959.5</v>
      </c>
      <c r="AD505" s="32">
        <f t="shared" si="503"/>
        <v>10959.5</v>
      </c>
      <c r="AE505" s="32">
        <f>AE506</f>
        <v>0</v>
      </c>
      <c r="AF505" s="33"/>
      <c r="AG505" s="34"/>
      <c r="AH505" s="1" t="str">
        <f t="shared" si="504"/>
        <v/>
      </c>
    </row>
    <row r="506">
      <c r="A506" s="14" t="s">
        <v>352</v>
      </c>
      <c r="B506" s="15" t="s">
        <v>44</v>
      </c>
      <c r="C506" s="14" t="s">
        <v>65</v>
      </c>
      <c r="D506" s="14" t="s">
        <v>67</v>
      </c>
      <c r="E506" s="31" t="s">
        <v>68</v>
      </c>
      <c r="F506" s="32">
        <v>10959.5</v>
      </c>
      <c r="G506" s="32">
        <v>10959.5</v>
      </c>
      <c r="H506" s="32">
        <v>10959.5</v>
      </c>
      <c r="I506" s="32"/>
      <c r="J506" s="32"/>
      <c r="K506" s="32"/>
      <c r="L506" s="32">
        <f t="shared" si="505"/>
        <v>10959.5</v>
      </c>
      <c r="M506" s="32">
        <f t="shared" si="506"/>
        <v>10959.5</v>
      </c>
      <c r="N506" s="32">
        <f t="shared" si="507"/>
        <v>10959.5</v>
      </c>
      <c r="O506" s="32">
        <v>-3965.4000000000001</v>
      </c>
      <c r="P506" s="32"/>
      <c r="Q506" s="32"/>
      <c r="R506" s="32">
        <f t="shared" si="495"/>
        <v>6994.1000000000004</v>
      </c>
      <c r="S506" s="32">
        <f t="shared" si="496"/>
        <v>10959.5</v>
      </c>
      <c r="T506" s="32">
        <f t="shared" si="497"/>
        <v>10959.5</v>
      </c>
      <c r="U506" s="32"/>
      <c r="V506" s="32">
        <f t="shared" si="498"/>
        <v>6994.1000000000004</v>
      </c>
      <c r="W506" s="32">
        <f t="shared" si="499"/>
        <v>10959.5</v>
      </c>
      <c r="X506" s="32">
        <f t="shared" si="500"/>
        <v>10959.5</v>
      </c>
      <c r="Y506" s="32"/>
      <c r="Z506" s="32"/>
      <c r="AA506" s="32"/>
      <c r="AB506" s="32">
        <f t="shared" si="501"/>
        <v>6994.1000000000004</v>
      </c>
      <c r="AC506" s="32">
        <f t="shared" si="502"/>
        <v>10959.5</v>
      </c>
      <c r="AD506" s="32">
        <f t="shared" si="503"/>
        <v>10959.5</v>
      </c>
      <c r="AE506" s="32"/>
      <c r="AF506" s="33"/>
      <c r="AG506" s="34"/>
      <c r="AH506" s="1" t="str">
        <f t="shared" si="504"/>
        <v>0709</v>
      </c>
    </row>
    <row r="507" ht="78.75">
      <c r="A507" s="14" t="s">
        <v>354</v>
      </c>
      <c r="B507" s="15"/>
      <c r="C507" s="14"/>
      <c r="D507" s="14"/>
      <c r="E507" s="31" t="s">
        <v>355</v>
      </c>
      <c r="F507" s="32">
        <f>F508+F513</f>
        <v>131512.5</v>
      </c>
      <c r="G507" s="32">
        <f>G508+G513</f>
        <v>135083.90000000002</v>
      </c>
      <c r="H507" s="32">
        <f>H508+H513</f>
        <v>135083.90000000002</v>
      </c>
      <c r="I507" s="32">
        <f>I508+I513</f>
        <v>0</v>
      </c>
      <c r="J507" s="32">
        <f>J508+J513</f>
        <v>0</v>
      </c>
      <c r="K507" s="32">
        <f>K508+K513</f>
        <v>0</v>
      </c>
      <c r="L507" s="32">
        <f t="shared" si="505"/>
        <v>131512.5</v>
      </c>
      <c r="M507" s="32">
        <f t="shared" si="506"/>
        <v>135083.90000000002</v>
      </c>
      <c r="N507" s="32">
        <f t="shared" si="507"/>
        <v>135083.90000000002</v>
      </c>
      <c r="O507" s="32">
        <f>O508+O513</f>
        <v>0</v>
      </c>
      <c r="P507" s="32">
        <f>P508+P513</f>
        <v>0</v>
      </c>
      <c r="Q507" s="32">
        <f>Q508+Q513</f>
        <v>0</v>
      </c>
      <c r="R507" s="32">
        <f t="shared" si="495"/>
        <v>131512.5</v>
      </c>
      <c r="S507" s="32">
        <f t="shared" si="496"/>
        <v>135083.90000000002</v>
      </c>
      <c r="T507" s="32">
        <f t="shared" si="497"/>
        <v>135083.90000000002</v>
      </c>
      <c r="U507" s="32">
        <f>U508+U513</f>
        <v>0</v>
      </c>
      <c r="V507" s="32">
        <f t="shared" si="498"/>
        <v>131512.5</v>
      </c>
      <c r="W507" s="32">
        <f t="shared" si="499"/>
        <v>135083.90000000002</v>
      </c>
      <c r="X507" s="32">
        <f t="shared" si="500"/>
        <v>135083.90000000002</v>
      </c>
      <c r="Y507" s="32">
        <f>Y508+Y513</f>
        <v>-757.60000000000002</v>
      </c>
      <c r="Z507" s="32">
        <f>Z508+Z513</f>
        <v>0</v>
      </c>
      <c r="AA507" s="32">
        <f>AA508+AA513</f>
        <v>0</v>
      </c>
      <c r="AB507" s="32">
        <f t="shared" si="501"/>
        <v>130754.89999999999</v>
      </c>
      <c r="AC507" s="32">
        <f t="shared" si="502"/>
        <v>135083.90000000002</v>
      </c>
      <c r="AD507" s="32">
        <f t="shared" si="503"/>
        <v>135083.90000000002</v>
      </c>
      <c r="AE507" s="32">
        <f>AE508+AE513</f>
        <v>0</v>
      </c>
      <c r="AF507" s="33"/>
      <c r="AG507" s="34"/>
      <c r="AH507" s="1" t="str">
        <f t="shared" si="504"/>
        <v/>
      </c>
    </row>
    <row r="508" ht="31.5">
      <c r="A508" s="14" t="s">
        <v>356</v>
      </c>
      <c r="B508" s="15"/>
      <c r="C508" s="14"/>
      <c r="D508" s="14"/>
      <c r="E508" s="31" t="s">
        <v>179</v>
      </c>
      <c r="F508" s="32">
        <f>F509+F511</f>
        <v>56241.599999999999</v>
      </c>
      <c r="G508" s="32">
        <f>G509+G511</f>
        <v>57764.300000000003</v>
      </c>
      <c r="H508" s="32">
        <f>H509+H511</f>
        <v>57764.300000000003</v>
      </c>
      <c r="I508" s="32">
        <f>I509+I511</f>
        <v>0</v>
      </c>
      <c r="J508" s="32">
        <f>J509+J511</f>
        <v>0</v>
      </c>
      <c r="K508" s="32">
        <f>K509+K511</f>
        <v>0</v>
      </c>
      <c r="L508" s="32">
        <f t="shared" si="505"/>
        <v>56241.599999999999</v>
      </c>
      <c r="M508" s="32">
        <f t="shared" si="506"/>
        <v>57764.300000000003</v>
      </c>
      <c r="N508" s="32">
        <f t="shared" si="507"/>
        <v>57764.300000000003</v>
      </c>
      <c r="O508" s="32">
        <f>O509+O511</f>
        <v>0</v>
      </c>
      <c r="P508" s="32">
        <f>P509+P511</f>
        <v>0</v>
      </c>
      <c r="Q508" s="32">
        <f>Q509+Q511</f>
        <v>0</v>
      </c>
      <c r="R508" s="32">
        <f t="shared" si="495"/>
        <v>56241.599999999999</v>
      </c>
      <c r="S508" s="32">
        <f t="shared" si="496"/>
        <v>57764.300000000003</v>
      </c>
      <c r="T508" s="32">
        <f t="shared" si="497"/>
        <v>57764.300000000003</v>
      </c>
      <c r="U508" s="32">
        <f>U509+U511</f>
        <v>0</v>
      </c>
      <c r="V508" s="32">
        <f t="shared" si="498"/>
        <v>56241.599999999999</v>
      </c>
      <c r="W508" s="32">
        <f t="shared" si="499"/>
        <v>57764.300000000003</v>
      </c>
      <c r="X508" s="32">
        <f t="shared" si="500"/>
        <v>57764.300000000003</v>
      </c>
      <c r="Y508" s="32">
        <f>Y509+Y511</f>
        <v>-757.60000000000002</v>
      </c>
      <c r="Z508" s="32">
        <f>Z509+Z511</f>
        <v>0</v>
      </c>
      <c r="AA508" s="32">
        <f>AA509+AA511</f>
        <v>0</v>
      </c>
      <c r="AB508" s="32">
        <f t="shared" si="501"/>
        <v>55484</v>
      </c>
      <c r="AC508" s="32">
        <f t="shared" si="502"/>
        <v>57764.300000000003</v>
      </c>
      <c r="AD508" s="32">
        <f t="shared" si="503"/>
        <v>57764.300000000003</v>
      </c>
      <c r="AE508" s="32">
        <f>AE509+AE511</f>
        <v>0</v>
      </c>
      <c r="AF508" s="33"/>
      <c r="AG508" s="34"/>
      <c r="AH508" s="1" t="str">
        <f t="shared" si="504"/>
        <v/>
      </c>
    </row>
    <row r="509" ht="94.5">
      <c r="A509" s="14" t="s">
        <v>356</v>
      </c>
      <c r="B509" s="15" t="s">
        <v>151</v>
      </c>
      <c r="C509" s="14"/>
      <c r="D509" s="14"/>
      <c r="E509" s="31" t="s">
        <v>152</v>
      </c>
      <c r="F509" s="32">
        <f>F510</f>
        <v>54026.599999999999</v>
      </c>
      <c r="G509" s="32">
        <f>G510</f>
        <v>55549.300000000003</v>
      </c>
      <c r="H509" s="32">
        <f>H510</f>
        <v>55549.300000000003</v>
      </c>
      <c r="I509" s="32">
        <f>I510</f>
        <v>0</v>
      </c>
      <c r="J509" s="32">
        <f>J510</f>
        <v>0</v>
      </c>
      <c r="K509" s="32">
        <f>K510</f>
        <v>0</v>
      </c>
      <c r="L509" s="32">
        <f t="shared" si="505"/>
        <v>54026.599999999999</v>
      </c>
      <c r="M509" s="32">
        <f t="shared" si="506"/>
        <v>55549.300000000003</v>
      </c>
      <c r="N509" s="32">
        <f t="shared" si="507"/>
        <v>55549.300000000003</v>
      </c>
      <c r="O509" s="32">
        <f>O510</f>
        <v>0</v>
      </c>
      <c r="P509" s="32">
        <f>P510</f>
        <v>0</v>
      </c>
      <c r="Q509" s="32">
        <f>Q510</f>
        <v>0</v>
      </c>
      <c r="R509" s="32">
        <f t="shared" si="495"/>
        <v>54026.599999999999</v>
      </c>
      <c r="S509" s="32">
        <f t="shared" si="496"/>
        <v>55549.300000000003</v>
      </c>
      <c r="T509" s="32">
        <f t="shared" si="497"/>
        <v>55549.300000000003</v>
      </c>
      <c r="U509" s="32">
        <f>U510</f>
        <v>0</v>
      </c>
      <c r="V509" s="32">
        <f t="shared" si="498"/>
        <v>54026.599999999999</v>
      </c>
      <c r="W509" s="32">
        <f t="shared" si="499"/>
        <v>55549.300000000003</v>
      </c>
      <c r="X509" s="32">
        <f t="shared" si="500"/>
        <v>55549.300000000003</v>
      </c>
      <c r="Y509" s="32">
        <f>Y510</f>
        <v>-757.60000000000002</v>
      </c>
      <c r="Z509" s="32">
        <f>Z510</f>
        <v>0</v>
      </c>
      <c r="AA509" s="32">
        <f>AA510</f>
        <v>0</v>
      </c>
      <c r="AB509" s="32">
        <f t="shared" si="501"/>
        <v>53269</v>
      </c>
      <c r="AC509" s="32">
        <f t="shared" si="502"/>
        <v>55549.300000000003</v>
      </c>
      <c r="AD509" s="32">
        <f t="shared" si="503"/>
        <v>55549.300000000003</v>
      </c>
      <c r="AE509" s="32">
        <f>AE510</f>
        <v>0</v>
      </c>
      <c r="AF509" s="33"/>
      <c r="AG509" s="34"/>
      <c r="AH509" s="1" t="str">
        <f t="shared" si="504"/>
        <v/>
      </c>
    </row>
    <row r="510" ht="31.5">
      <c r="A510" s="14" t="s">
        <v>356</v>
      </c>
      <c r="B510" s="15">
        <v>100</v>
      </c>
      <c r="C510" s="14" t="s">
        <v>100</v>
      </c>
      <c r="D510" s="14" t="s">
        <v>321</v>
      </c>
      <c r="E510" s="31" t="s">
        <v>322</v>
      </c>
      <c r="F510" s="32">
        <v>54026.599999999999</v>
      </c>
      <c r="G510" s="32">
        <v>55549.300000000003</v>
      </c>
      <c r="H510" s="32">
        <v>55549.300000000003</v>
      </c>
      <c r="I510" s="32"/>
      <c r="J510" s="32"/>
      <c r="K510" s="32"/>
      <c r="L510" s="32">
        <f t="shared" si="505"/>
        <v>54026.599999999999</v>
      </c>
      <c r="M510" s="32">
        <f t="shared" si="506"/>
        <v>55549.300000000003</v>
      </c>
      <c r="N510" s="32">
        <f t="shared" si="507"/>
        <v>55549.300000000003</v>
      </c>
      <c r="O510" s="32"/>
      <c r="P510" s="32"/>
      <c r="Q510" s="32"/>
      <c r="R510" s="32">
        <f t="shared" si="495"/>
        <v>54026.599999999999</v>
      </c>
      <c r="S510" s="32">
        <f t="shared" si="496"/>
        <v>55549.300000000003</v>
      </c>
      <c r="T510" s="32">
        <f t="shared" si="497"/>
        <v>55549.300000000003</v>
      </c>
      <c r="U510" s="32"/>
      <c r="V510" s="32">
        <f t="shared" si="498"/>
        <v>54026.599999999999</v>
      </c>
      <c r="W510" s="32">
        <f t="shared" si="499"/>
        <v>55549.300000000003</v>
      </c>
      <c r="X510" s="32">
        <f t="shared" si="500"/>
        <v>55549.300000000003</v>
      </c>
      <c r="Y510" s="32">
        <v>-757.60000000000002</v>
      </c>
      <c r="Z510" s="32"/>
      <c r="AA510" s="32"/>
      <c r="AB510" s="32">
        <f t="shared" si="501"/>
        <v>53269</v>
      </c>
      <c r="AC510" s="32">
        <f t="shared" si="502"/>
        <v>55549.300000000003</v>
      </c>
      <c r="AD510" s="32">
        <f t="shared" si="503"/>
        <v>55549.300000000003</v>
      </c>
      <c r="AE510" s="32"/>
      <c r="AF510" s="33"/>
      <c r="AG510" s="34"/>
      <c r="AH510" s="1" t="str">
        <f t="shared" si="504"/>
        <v>1006</v>
      </c>
    </row>
    <row r="511" ht="31.5">
      <c r="A511" s="14" t="s">
        <v>356</v>
      </c>
      <c r="B511" s="15" t="s">
        <v>48</v>
      </c>
      <c r="C511" s="14"/>
      <c r="D511" s="14"/>
      <c r="E511" s="31" t="s">
        <v>49</v>
      </c>
      <c r="F511" s="32">
        <f>F512</f>
        <v>2215</v>
      </c>
      <c r="G511" s="32">
        <f>G512</f>
        <v>2215</v>
      </c>
      <c r="H511" s="32">
        <f>H512</f>
        <v>2215</v>
      </c>
      <c r="I511" s="32">
        <f>I512</f>
        <v>0</v>
      </c>
      <c r="J511" s="32">
        <f>J512</f>
        <v>0</v>
      </c>
      <c r="K511" s="32">
        <f>K512</f>
        <v>0</v>
      </c>
      <c r="L511" s="32">
        <f t="shared" si="505"/>
        <v>2215</v>
      </c>
      <c r="M511" s="32">
        <f t="shared" si="506"/>
        <v>2215</v>
      </c>
      <c r="N511" s="32">
        <f t="shared" si="507"/>
        <v>2215</v>
      </c>
      <c r="O511" s="32">
        <f>O512</f>
        <v>0</v>
      </c>
      <c r="P511" s="32">
        <f>P512</f>
        <v>0</v>
      </c>
      <c r="Q511" s="32">
        <f>Q512</f>
        <v>0</v>
      </c>
      <c r="R511" s="32">
        <f t="shared" si="495"/>
        <v>2215</v>
      </c>
      <c r="S511" s="32">
        <f t="shared" si="496"/>
        <v>2215</v>
      </c>
      <c r="T511" s="32">
        <f t="shared" si="497"/>
        <v>2215</v>
      </c>
      <c r="U511" s="32">
        <f>U512</f>
        <v>0</v>
      </c>
      <c r="V511" s="32">
        <f t="shared" si="498"/>
        <v>2215</v>
      </c>
      <c r="W511" s="32">
        <f t="shared" si="499"/>
        <v>2215</v>
      </c>
      <c r="X511" s="32">
        <f t="shared" si="500"/>
        <v>2215</v>
      </c>
      <c r="Y511" s="32">
        <f>Y512</f>
        <v>0</v>
      </c>
      <c r="Z511" s="32">
        <f>Z512</f>
        <v>0</v>
      </c>
      <c r="AA511" s="32">
        <f>AA512</f>
        <v>0</v>
      </c>
      <c r="AB511" s="32">
        <f t="shared" si="501"/>
        <v>2215</v>
      </c>
      <c r="AC511" s="32">
        <f t="shared" si="502"/>
        <v>2215</v>
      </c>
      <c r="AD511" s="32">
        <f t="shared" si="503"/>
        <v>2215</v>
      </c>
      <c r="AE511" s="32">
        <f>AE512</f>
        <v>0</v>
      </c>
      <c r="AF511" s="33"/>
      <c r="AG511" s="34"/>
      <c r="AH511" s="1" t="str">
        <f t="shared" si="504"/>
        <v/>
      </c>
    </row>
    <row r="512" ht="31.5">
      <c r="A512" s="14" t="s">
        <v>356</v>
      </c>
      <c r="B512" s="15">
        <v>200</v>
      </c>
      <c r="C512" s="14" t="s">
        <v>100</v>
      </c>
      <c r="D512" s="14" t="s">
        <v>321</v>
      </c>
      <c r="E512" s="31" t="s">
        <v>322</v>
      </c>
      <c r="F512" s="32">
        <v>2215</v>
      </c>
      <c r="G512" s="32">
        <v>2215</v>
      </c>
      <c r="H512" s="32">
        <v>2215</v>
      </c>
      <c r="I512" s="32"/>
      <c r="J512" s="32"/>
      <c r="K512" s="32"/>
      <c r="L512" s="32">
        <f t="shared" si="505"/>
        <v>2215</v>
      </c>
      <c r="M512" s="32">
        <f t="shared" si="506"/>
        <v>2215</v>
      </c>
      <c r="N512" s="32">
        <f t="shared" si="507"/>
        <v>2215</v>
      </c>
      <c r="O512" s="32"/>
      <c r="P512" s="32"/>
      <c r="Q512" s="32"/>
      <c r="R512" s="32">
        <f t="shared" si="495"/>
        <v>2215</v>
      </c>
      <c r="S512" s="32">
        <f t="shared" si="496"/>
        <v>2215</v>
      </c>
      <c r="T512" s="32">
        <f t="shared" si="497"/>
        <v>2215</v>
      </c>
      <c r="U512" s="32"/>
      <c r="V512" s="32">
        <f t="shared" si="498"/>
        <v>2215</v>
      </c>
      <c r="W512" s="32">
        <f t="shared" si="499"/>
        <v>2215</v>
      </c>
      <c r="X512" s="32">
        <f t="shared" si="500"/>
        <v>2215</v>
      </c>
      <c r="Y512" s="32"/>
      <c r="Z512" s="32"/>
      <c r="AA512" s="32"/>
      <c r="AB512" s="32">
        <f t="shared" si="501"/>
        <v>2215</v>
      </c>
      <c r="AC512" s="32">
        <f t="shared" si="502"/>
        <v>2215</v>
      </c>
      <c r="AD512" s="32">
        <f t="shared" si="503"/>
        <v>2215</v>
      </c>
      <c r="AE512" s="32"/>
      <c r="AF512" s="33"/>
      <c r="AG512" s="34"/>
      <c r="AH512" s="1" t="str">
        <f t="shared" si="504"/>
        <v>1006</v>
      </c>
    </row>
    <row r="513" ht="47.25">
      <c r="A513" s="14" t="s">
        <v>357</v>
      </c>
      <c r="B513" s="15"/>
      <c r="C513" s="14"/>
      <c r="D513" s="14"/>
      <c r="E513" s="31" t="s">
        <v>358</v>
      </c>
      <c r="F513" s="32">
        <f>F514+F516</f>
        <v>75270.899999999994</v>
      </c>
      <c r="G513" s="32">
        <f>G514+G516</f>
        <v>77319.600000000006</v>
      </c>
      <c r="H513" s="32">
        <f>H514+H516</f>
        <v>77319.600000000006</v>
      </c>
      <c r="I513" s="32">
        <f>I514+I516</f>
        <v>0</v>
      </c>
      <c r="J513" s="32">
        <f>J514+J516</f>
        <v>0</v>
      </c>
      <c r="K513" s="32">
        <f>K514+K516</f>
        <v>0</v>
      </c>
      <c r="L513" s="32">
        <f t="shared" si="505"/>
        <v>75270.899999999994</v>
      </c>
      <c r="M513" s="32">
        <f t="shared" si="506"/>
        <v>77319.600000000006</v>
      </c>
      <c r="N513" s="32">
        <f t="shared" si="507"/>
        <v>77319.600000000006</v>
      </c>
      <c r="O513" s="32">
        <f>O514+O516</f>
        <v>0</v>
      </c>
      <c r="P513" s="32">
        <f>P514+P516</f>
        <v>0</v>
      </c>
      <c r="Q513" s="32">
        <f>Q514+Q516</f>
        <v>0</v>
      </c>
      <c r="R513" s="32">
        <f t="shared" si="495"/>
        <v>75270.899999999994</v>
      </c>
      <c r="S513" s="32">
        <f t="shared" si="496"/>
        <v>77319.600000000006</v>
      </c>
      <c r="T513" s="32">
        <f t="shared" si="497"/>
        <v>77319.600000000006</v>
      </c>
      <c r="U513" s="32">
        <f>U514+U516</f>
        <v>0</v>
      </c>
      <c r="V513" s="32">
        <f t="shared" si="498"/>
        <v>75270.899999999994</v>
      </c>
      <c r="W513" s="32">
        <f t="shared" si="499"/>
        <v>77319.600000000006</v>
      </c>
      <c r="X513" s="32">
        <f t="shared" si="500"/>
        <v>77319.600000000006</v>
      </c>
      <c r="Y513" s="32">
        <f>Y514+Y516</f>
        <v>0</v>
      </c>
      <c r="Z513" s="32">
        <f>Z514+Z516</f>
        <v>0</v>
      </c>
      <c r="AA513" s="32">
        <f>AA514+AA516</f>
        <v>0</v>
      </c>
      <c r="AB513" s="32">
        <f t="shared" si="501"/>
        <v>75270.899999999994</v>
      </c>
      <c r="AC513" s="32">
        <f t="shared" si="502"/>
        <v>77319.600000000006</v>
      </c>
      <c r="AD513" s="32">
        <f t="shared" si="503"/>
        <v>77319.600000000006</v>
      </c>
      <c r="AE513" s="32">
        <f>AE514+AE516</f>
        <v>0</v>
      </c>
      <c r="AF513" s="33"/>
      <c r="AG513" s="34"/>
      <c r="AH513" s="1" t="str">
        <f t="shared" si="504"/>
        <v/>
      </c>
    </row>
    <row r="514" ht="94.5">
      <c r="A514" s="14" t="s">
        <v>357</v>
      </c>
      <c r="B514" s="15" t="s">
        <v>151</v>
      </c>
      <c r="C514" s="14"/>
      <c r="D514" s="14"/>
      <c r="E514" s="31" t="s">
        <v>152</v>
      </c>
      <c r="F514" s="32">
        <f>F515</f>
        <v>71920.199999999997</v>
      </c>
      <c r="G514" s="32">
        <f>G515</f>
        <v>73946.300000000003</v>
      </c>
      <c r="H514" s="32">
        <f>H515</f>
        <v>73946.300000000003</v>
      </c>
      <c r="I514" s="32">
        <f>I515</f>
        <v>0</v>
      </c>
      <c r="J514" s="32">
        <f>J515</f>
        <v>0</v>
      </c>
      <c r="K514" s="32">
        <f>K515</f>
        <v>0</v>
      </c>
      <c r="L514" s="32">
        <f t="shared" si="505"/>
        <v>71920.199999999997</v>
      </c>
      <c r="M514" s="32">
        <f t="shared" si="506"/>
        <v>73946.300000000003</v>
      </c>
      <c r="N514" s="32">
        <f t="shared" si="507"/>
        <v>73946.300000000003</v>
      </c>
      <c r="O514" s="32">
        <f>O515</f>
        <v>0</v>
      </c>
      <c r="P514" s="32">
        <f>P515</f>
        <v>0</v>
      </c>
      <c r="Q514" s="32">
        <f>Q515</f>
        <v>0</v>
      </c>
      <c r="R514" s="32">
        <f t="shared" si="495"/>
        <v>71920.199999999997</v>
      </c>
      <c r="S514" s="32">
        <f t="shared" si="496"/>
        <v>73946.300000000003</v>
      </c>
      <c r="T514" s="32">
        <f t="shared" si="497"/>
        <v>73946.300000000003</v>
      </c>
      <c r="U514" s="32">
        <f>U515</f>
        <v>0</v>
      </c>
      <c r="V514" s="32">
        <f t="shared" si="498"/>
        <v>71920.199999999997</v>
      </c>
      <c r="W514" s="32">
        <f t="shared" si="499"/>
        <v>73946.300000000003</v>
      </c>
      <c r="X514" s="32">
        <f t="shared" si="500"/>
        <v>73946.300000000003</v>
      </c>
      <c r="Y514" s="32">
        <f>Y515</f>
        <v>0</v>
      </c>
      <c r="Z514" s="32">
        <f>Z515</f>
        <v>0</v>
      </c>
      <c r="AA514" s="32">
        <f>AA515</f>
        <v>0</v>
      </c>
      <c r="AB514" s="32">
        <f t="shared" si="501"/>
        <v>71920.199999999997</v>
      </c>
      <c r="AC514" s="32">
        <f t="shared" si="502"/>
        <v>73946.300000000003</v>
      </c>
      <c r="AD514" s="32">
        <f t="shared" si="503"/>
        <v>73946.300000000003</v>
      </c>
      <c r="AE514" s="32">
        <f>AE515</f>
        <v>0</v>
      </c>
      <c r="AF514" s="33"/>
      <c r="AG514" s="34"/>
      <c r="AH514" s="1" t="str">
        <f t="shared" si="504"/>
        <v/>
      </c>
    </row>
    <row r="515" ht="63">
      <c r="A515" s="14" t="s">
        <v>357</v>
      </c>
      <c r="B515" s="15" t="s">
        <v>151</v>
      </c>
      <c r="C515" s="14" t="s">
        <v>31</v>
      </c>
      <c r="D515" s="14" t="s">
        <v>238</v>
      </c>
      <c r="E515" s="31" t="s">
        <v>359</v>
      </c>
      <c r="F515" s="32">
        <v>71920.199999999997</v>
      </c>
      <c r="G515" s="32">
        <v>73946.300000000003</v>
      </c>
      <c r="H515" s="32">
        <v>73946.300000000003</v>
      </c>
      <c r="I515" s="32"/>
      <c r="J515" s="32"/>
      <c r="K515" s="32"/>
      <c r="L515" s="32">
        <f t="shared" si="505"/>
        <v>71920.199999999997</v>
      </c>
      <c r="M515" s="32">
        <f t="shared" si="506"/>
        <v>73946.300000000003</v>
      </c>
      <c r="N515" s="32">
        <f t="shared" si="507"/>
        <v>73946.300000000003</v>
      </c>
      <c r="O515" s="32"/>
      <c r="P515" s="32"/>
      <c r="Q515" s="32"/>
      <c r="R515" s="32">
        <f t="shared" si="495"/>
        <v>71920.199999999997</v>
      </c>
      <c r="S515" s="32">
        <f t="shared" si="496"/>
        <v>73946.300000000003</v>
      </c>
      <c r="T515" s="32">
        <f t="shared" si="497"/>
        <v>73946.300000000003</v>
      </c>
      <c r="U515" s="32"/>
      <c r="V515" s="32">
        <f t="shared" si="498"/>
        <v>71920.199999999997</v>
      </c>
      <c r="W515" s="32">
        <f t="shared" si="499"/>
        <v>73946.300000000003</v>
      </c>
      <c r="X515" s="32">
        <f t="shared" si="500"/>
        <v>73946.300000000003</v>
      </c>
      <c r="Y515" s="32"/>
      <c r="Z515" s="32"/>
      <c r="AA515" s="32"/>
      <c r="AB515" s="32">
        <f t="shared" si="501"/>
        <v>71920.199999999997</v>
      </c>
      <c r="AC515" s="32">
        <f t="shared" si="502"/>
        <v>73946.300000000003</v>
      </c>
      <c r="AD515" s="32">
        <f t="shared" si="503"/>
        <v>73946.300000000003</v>
      </c>
      <c r="AE515" s="32"/>
      <c r="AF515" s="33"/>
      <c r="AG515" s="34"/>
      <c r="AH515" s="1" t="str">
        <f t="shared" si="504"/>
        <v>0104</v>
      </c>
    </row>
    <row r="516" ht="31.5">
      <c r="A516" s="14" t="s">
        <v>357</v>
      </c>
      <c r="B516" s="15" t="s">
        <v>48</v>
      </c>
      <c r="C516" s="14"/>
      <c r="D516" s="14"/>
      <c r="E516" s="31" t="s">
        <v>49</v>
      </c>
      <c r="F516" s="32">
        <f>F517</f>
        <v>3350.6999999999998</v>
      </c>
      <c r="G516" s="32">
        <f>G517</f>
        <v>3373.2999999999997</v>
      </c>
      <c r="H516" s="32">
        <f>H517</f>
        <v>3373.2999999999997</v>
      </c>
      <c r="I516" s="32">
        <f>I517</f>
        <v>0</v>
      </c>
      <c r="J516" s="32">
        <f>J517</f>
        <v>0</v>
      </c>
      <c r="K516" s="32">
        <f>K517</f>
        <v>0</v>
      </c>
      <c r="L516" s="32">
        <f t="shared" si="505"/>
        <v>3350.6999999999998</v>
      </c>
      <c r="M516" s="32">
        <f t="shared" si="506"/>
        <v>3373.2999999999997</v>
      </c>
      <c r="N516" s="32">
        <f t="shared" si="507"/>
        <v>3373.2999999999997</v>
      </c>
      <c r="O516" s="32">
        <f>O517</f>
        <v>0</v>
      </c>
      <c r="P516" s="32">
        <f>P517</f>
        <v>0</v>
      </c>
      <c r="Q516" s="32">
        <f>Q517</f>
        <v>0</v>
      </c>
      <c r="R516" s="32">
        <f t="shared" si="495"/>
        <v>3350.6999999999998</v>
      </c>
      <c r="S516" s="32">
        <f t="shared" si="496"/>
        <v>3373.2999999999997</v>
      </c>
      <c r="T516" s="32">
        <f t="shared" si="497"/>
        <v>3373.2999999999997</v>
      </c>
      <c r="U516" s="32">
        <f>U517</f>
        <v>0</v>
      </c>
      <c r="V516" s="32">
        <f t="shared" si="498"/>
        <v>3350.6999999999998</v>
      </c>
      <c r="W516" s="32">
        <f t="shared" si="499"/>
        <v>3373.2999999999997</v>
      </c>
      <c r="X516" s="32">
        <f t="shared" si="500"/>
        <v>3373.2999999999997</v>
      </c>
      <c r="Y516" s="32">
        <f>Y517</f>
        <v>0</v>
      </c>
      <c r="Z516" s="32">
        <f>Z517</f>
        <v>0</v>
      </c>
      <c r="AA516" s="32">
        <f>AA517</f>
        <v>0</v>
      </c>
      <c r="AB516" s="32">
        <f t="shared" si="501"/>
        <v>3350.6999999999998</v>
      </c>
      <c r="AC516" s="32">
        <f t="shared" si="502"/>
        <v>3373.2999999999997</v>
      </c>
      <c r="AD516" s="32">
        <f t="shared" si="503"/>
        <v>3373.2999999999997</v>
      </c>
      <c r="AE516" s="32">
        <f>AE517</f>
        <v>0</v>
      </c>
      <c r="AF516" s="33"/>
      <c r="AG516" s="34"/>
      <c r="AH516" s="1" t="str">
        <f t="shared" si="504"/>
        <v/>
      </c>
    </row>
    <row r="517" ht="63">
      <c r="A517" s="14" t="s">
        <v>357</v>
      </c>
      <c r="B517" s="15" t="s">
        <v>48</v>
      </c>
      <c r="C517" s="14" t="s">
        <v>31</v>
      </c>
      <c r="D517" s="14" t="s">
        <v>238</v>
      </c>
      <c r="E517" s="31" t="s">
        <v>359</v>
      </c>
      <c r="F517" s="32">
        <v>3350.6999999999998</v>
      </c>
      <c r="G517" s="32">
        <v>3373.2999999999997</v>
      </c>
      <c r="H517" s="32">
        <v>3373.2999999999997</v>
      </c>
      <c r="I517" s="32"/>
      <c r="J517" s="32"/>
      <c r="K517" s="32"/>
      <c r="L517" s="32">
        <f t="shared" si="505"/>
        <v>3350.6999999999998</v>
      </c>
      <c r="M517" s="32">
        <f t="shared" si="506"/>
        <v>3373.2999999999997</v>
      </c>
      <c r="N517" s="32">
        <f t="shared" si="507"/>
        <v>3373.2999999999997</v>
      </c>
      <c r="O517" s="32"/>
      <c r="P517" s="32"/>
      <c r="Q517" s="32"/>
      <c r="R517" s="32">
        <f t="shared" si="495"/>
        <v>3350.6999999999998</v>
      </c>
      <c r="S517" s="32">
        <f t="shared" si="496"/>
        <v>3373.2999999999997</v>
      </c>
      <c r="T517" s="32">
        <f t="shared" si="497"/>
        <v>3373.2999999999997</v>
      </c>
      <c r="U517" s="32"/>
      <c r="V517" s="32">
        <f t="shared" si="498"/>
        <v>3350.6999999999998</v>
      </c>
      <c r="W517" s="32">
        <f t="shared" si="499"/>
        <v>3373.2999999999997</v>
      </c>
      <c r="X517" s="32">
        <f t="shared" si="500"/>
        <v>3373.2999999999997</v>
      </c>
      <c r="Y517" s="32"/>
      <c r="Z517" s="32"/>
      <c r="AA517" s="32"/>
      <c r="AB517" s="32">
        <f t="shared" si="501"/>
        <v>3350.6999999999998</v>
      </c>
      <c r="AC517" s="32">
        <f t="shared" si="502"/>
        <v>3373.2999999999997</v>
      </c>
      <c r="AD517" s="32">
        <f t="shared" si="503"/>
        <v>3373.2999999999997</v>
      </c>
      <c r="AE517" s="32"/>
      <c r="AF517" s="33"/>
      <c r="AG517" s="34"/>
      <c r="AH517" s="1" t="str">
        <f t="shared" si="504"/>
        <v>0104</v>
      </c>
    </row>
    <row r="518" s="17" customFormat="1" ht="31.5">
      <c r="A518" s="18" t="s">
        <v>360</v>
      </c>
      <c r="B518" s="19"/>
      <c r="C518" s="18"/>
      <c r="D518" s="18"/>
      <c r="E518" s="20" t="s">
        <v>361</v>
      </c>
      <c r="F518" s="21">
        <f>F545+F577+F588+F519</f>
        <v>30360086.899999999</v>
      </c>
      <c r="G518" s="21">
        <f>G545+G577+G588+G519</f>
        <v>29192357.499999996</v>
      </c>
      <c r="H518" s="21">
        <f>H545+H577+H588+H519</f>
        <v>25752250.299999997</v>
      </c>
      <c r="I518" s="21">
        <f>I545+I577+I588+I519</f>
        <v>-1219.8589999999999</v>
      </c>
      <c r="J518" s="21">
        <f>J545+J577+J588+J519</f>
        <v>-362.52600000000001</v>
      </c>
      <c r="K518" s="21">
        <f>K545+K577+K588+K519</f>
        <v>-462.23599999999999</v>
      </c>
      <c r="L518" s="21">
        <f t="shared" si="505"/>
        <v>30358867.040999997</v>
      </c>
      <c r="M518" s="21">
        <f t="shared" si="506"/>
        <v>29191994.973999996</v>
      </c>
      <c r="N518" s="21">
        <f t="shared" si="507"/>
        <v>25751788.063999996</v>
      </c>
      <c r="O518" s="21">
        <f>O545+O577+O588+O519</f>
        <v>-275272.80202</v>
      </c>
      <c r="P518" s="21">
        <f>P545+P577+P588+P519</f>
        <v>11088.516</v>
      </c>
      <c r="Q518" s="21">
        <f>Q545+Q577+Q588+Q519</f>
        <v>461181.76699999999</v>
      </c>
      <c r="R518" s="21">
        <f t="shared" si="495"/>
        <v>30083594.238979999</v>
      </c>
      <c r="S518" s="21">
        <f t="shared" si="496"/>
        <v>29203083.489999995</v>
      </c>
      <c r="T518" s="21">
        <f t="shared" si="497"/>
        <v>26212969.830999997</v>
      </c>
      <c r="U518" s="21">
        <f>U545+U577+U588+U519</f>
        <v>-6000</v>
      </c>
      <c r="V518" s="21">
        <f t="shared" si="498"/>
        <v>30077594.238979999</v>
      </c>
      <c r="W518" s="21">
        <f t="shared" si="499"/>
        <v>29203083.489999995</v>
      </c>
      <c r="X518" s="21">
        <f t="shared" si="500"/>
        <v>26212969.830999997</v>
      </c>
      <c r="Y518" s="21">
        <f>Y545+Y577+Y588+Y519</f>
        <v>24465.456999999999</v>
      </c>
      <c r="Z518" s="21">
        <f>Z545+Z577+Z588+Z519</f>
        <v>0</v>
      </c>
      <c r="AA518" s="21">
        <f>AA545+AA577+AA588+AA519</f>
        <v>0</v>
      </c>
      <c r="AB518" s="21">
        <f t="shared" si="501"/>
        <v>30102059.695979998</v>
      </c>
      <c r="AC518" s="21">
        <f t="shared" si="502"/>
        <v>29203083.489999995</v>
      </c>
      <c r="AD518" s="21">
        <f t="shared" si="503"/>
        <v>26212969.830999997</v>
      </c>
      <c r="AE518" s="21">
        <f>AE545+AE577+AE588+AE519</f>
        <v>0</v>
      </c>
      <c r="AF518" s="22"/>
      <c r="AG518" s="23"/>
      <c r="AH518" s="17" t="str">
        <f t="shared" si="504"/>
        <v/>
      </c>
    </row>
    <row r="519" s="24" customFormat="1" ht="31.5">
      <c r="A519" s="25" t="s">
        <v>362</v>
      </c>
      <c r="B519" s="26"/>
      <c r="C519" s="25"/>
      <c r="D519" s="25"/>
      <c r="E519" s="27" t="s">
        <v>363</v>
      </c>
      <c r="F519" s="28">
        <f>F520+F529+F539</f>
        <v>3593149.7000000002</v>
      </c>
      <c r="G519" s="28">
        <f>G520+G529+G539</f>
        <v>2269881.5</v>
      </c>
      <c r="H519" s="28">
        <f>H520+H529+H539</f>
        <v>528748.40000000002</v>
      </c>
      <c r="I519" s="28">
        <f>I520+I529+I539</f>
        <v>0</v>
      </c>
      <c r="J519" s="28">
        <f>J520+J529+J539</f>
        <v>0</v>
      </c>
      <c r="K519" s="28">
        <f>K520+K529+K539</f>
        <v>0</v>
      </c>
      <c r="L519" s="28">
        <f t="shared" si="505"/>
        <v>3593149.7000000002</v>
      </c>
      <c r="M519" s="28">
        <f t="shared" si="506"/>
        <v>2269881.5</v>
      </c>
      <c r="N519" s="28">
        <f t="shared" si="507"/>
        <v>528748.40000000002</v>
      </c>
      <c r="O519" s="28">
        <f>O520+O529+O539</f>
        <v>0</v>
      </c>
      <c r="P519" s="28">
        <f>P520+P529+P539</f>
        <v>0</v>
      </c>
      <c r="Q519" s="28">
        <f>Q520+Q529+Q539</f>
        <v>0</v>
      </c>
      <c r="R519" s="28">
        <f t="shared" si="495"/>
        <v>3593149.7000000002</v>
      </c>
      <c r="S519" s="28">
        <f t="shared" si="496"/>
        <v>2269881.5</v>
      </c>
      <c r="T519" s="28">
        <f t="shared" si="497"/>
        <v>528748.40000000002</v>
      </c>
      <c r="U519" s="28">
        <f>U520+U529+U539</f>
        <v>0</v>
      </c>
      <c r="V519" s="28">
        <f t="shared" si="498"/>
        <v>3593149.7000000002</v>
      </c>
      <c r="W519" s="28">
        <f t="shared" si="499"/>
        <v>2269881.5</v>
      </c>
      <c r="X519" s="28">
        <f t="shared" si="500"/>
        <v>528748.40000000002</v>
      </c>
      <c r="Y519" s="28">
        <f>Y520+Y529+Y539</f>
        <v>0</v>
      </c>
      <c r="Z519" s="28">
        <f>Z520+Z529+Z539</f>
        <v>0.028000000000000001</v>
      </c>
      <c r="AA519" s="28">
        <f>AA520+AA529+AA539</f>
        <v>0</v>
      </c>
      <c r="AB519" s="28">
        <f t="shared" si="501"/>
        <v>3593149.7000000002</v>
      </c>
      <c r="AC519" s="28">
        <f t="shared" si="502"/>
        <v>2269881.5279999999</v>
      </c>
      <c r="AD519" s="28">
        <f t="shared" si="503"/>
        <v>528748.40000000002</v>
      </c>
      <c r="AE519" s="28">
        <f>AE520+AE529+AE539</f>
        <v>0</v>
      </c>
      <c r="AF519" s="29"/>
      <c r="AG519" s="30"/>
      <c r="AH519" s="24" t="str">
        <f t="shared" si="504"/>
        <v/>
      </c>
    </row>
    <row r="520">
      <c r="A520" s="14" t="s">
        <v>364</v>
      </c>
      <c r="B520" s="15"/>
      <c r="C520" s="14"/>
      <c r="D520" s="14"/>
      <c r="E520" s="31" t="s">
        <v>365</v>
      </c>
      <c r="F520" s="32">
        <f>F521+F524</f>
        <v>2989859.9000000004</v>
      </c>
      <c r="G520" s="32">
        <f>G521+G524</f>
        <v>1404221.8999999999</v>
      </c>
      <c r="H520" s="32">
        <f>H521+H524</f>
        <v>0</v>
      </c>
      <c r="I520" s="32">
        <f>I521+I524</f>
        <v>0</v>
      </c>
      <c r="J520" s="32">
        <f>J521+J524</f>
        <v>0</v>
      </c>
      <c r="K520" s="32">
        <f>K521+K524</f>
        <v>0</v>
      </c>
      <c r="L520" s="32">
        <f t="shared" si="505"/>
        <v>2989859.9000000004</v>
      </c>
      <c r="M520" s="32">
        <f t="shared" si="506"/>
        <v>1404221.8999999999</v>
      </c>
      <c r="N520" s="32">
        <f t="shared" si="507"/>
        <v>0</v>
      </c>
      <c r="O520" s="32">
        <f>O521+O524</f>
        <v>0</v>
      </c>
      <c r="P520" s="32">
        <f>P521+P524</f>
        <v>0</v>
      </c>
      <c r="Q520" s="32">
        <f>Q521+Q524</f>
        <v>0</v>
      </c>
      <c r="R520" s="32">
        <f t="shared" si="495"/>
        <v>2989859.9000000004</v>
      </c>
      <c r="S520" s="32">
        <f t="shared" si="496"/>
        <v>1404221.8999999999</v>
      </c>
      <c r="T520" s="32">
        <f t="shared" si="497"/>
        <v>0</v>
      </c>
      <c r="U520" s="32">
        <f>U521+U524</f>
        <v>0</v>
      </c>
      <c r="V520" s="32">
        <f t="shared" si="498"/>
        <v>2989859.9000000004</v>
      </c>
      <c r="W520" s="32">
        <f t="shared" si="499"/>
        <v>1404221.8999999999</v>
      </c>
      <c r="X520" s="32">
        <f t="shared" si="500"/>
        <v>0</v>
      </c>
      <c r="Y520" s="32">
        <f>Y521+Y524</f>
        <v>0</v>
      </c>
      <c r="Z520" s="32">
        <f>Z521+Z524</f>
        <v>0.028000000000000001</v>
      </c>
      <c r="AA520" s="32">
        <f>AA521+AA524</f>
        <v>0</v>
      </c>
      <c r="AB520" s="32">
        <f t="shared" si="501"/>
        <v>2989859.9000000004</v>
      </c>
      <c r="AC520" s="32">
        <f t="shared" si="502"/>
        <v>1404221.9279999998</v>
      </c>
      <c r="AD520" s="32">
        <f t="shared" si="503"/>
        <v>0</v>
      </c>
      <c r="AE520" s="32">
        <f>AE521+AE524</f>
        <v>0</v>
      </c>
      <c r="AF520" s="33"/>
      <c r="AG520" s="34"/>
      <c r="AH520" s="1" t="str">
        <f t="shared" si="504"/>
        <v/>
      </c>
    </row>
    <row r="521" ht="47.25">
      <c r="A521" s="14" t="s">
        <v>366</v>
      </c>
      <c r="B521" s="15"/>
      <c r="C521" s="14"/>
      <c r="D521" s="14"/>
      <c r="E521" s="31" t="s">
        <v>367</v>
      </c>
      <c r="F521" s="32">
        <f t="shared" ref="F521:F527" si="508">F522</f>
        <v>630259.69999999995</v>
      </c>
      <c r="G521" s="32">
        <f t="shared" ref="G521:G527" si="509">G522</f>
        <v>643526.90000000002</v>
      </c>
      <c r="H521" s="32">
        <f t="shared" ref="H521:H527" si="510">H522</f>
        <v>0</v>
      </c>
      <c r="I521" s="32">
        <f t="shared" ref="I521:I522" si="511">I522</f>
        <v>0</v>
      </c>
      <c r="J521" s="32">
        <f t="shared" ref="J521:J522" si="512">J522</f>
        <v>0</v>
      </c>
      <c r="K521" s="32">
        <f t="shared" ref="K521:K522" si="513">K522</f>
        <v>0</v>
      </c>
      <c r="L521" s="32">
        <f t="shared" si="505"/>
        <v>630259.69999999995</v>
      </c>
      <c r="M521" s="32">
        <f t="shared" si="506"/>
        <v>643526.90000000002</v>
      </c>
      <c r="N521" s="32">
        <f t="shared" si="507"/>
        <v>0</v>
      </c>
      <c r="O521" s="32">
        <f t="shared" ref="O521:O522" si="514">O522</f>
        <v>0</v>
      </c>
      <c r="P521" s="32">
        <f t="shared" ref="P521:P522" si="515">P522</f>
        <v>0</v>
      </c>
      <c r="Q521" s="32">
        <f t="shared" ref="Q521:Q522" si="516">Q522</f>
        <v>0</v>
      </c>
      <c r="R521" s="32">
        <f t="shared" si="495"/>
        <v>630259.69999999995</v>
      </c>
      <c r="S521" s="32">
        <f t="shared" si="496"/>
        <v>643526.90000000002</v>
      </c>
      <c r="T521" s="32">
        <f t="shared" si="497"/>
        <v>0</v>
      </c>
      <c r="U521" s="32">
        <f t="shared" ref="U521:U522" si="517">U522</f>
        <v>0</v>
      </c>
      <c r="V521" s="32">
        <f t="shared" si="498"/>
        <v>630259.69999999995</v>
      </c>
      <c r="W521" s="32">
        <f t="shared" si="499"/>
        <v>643526.90000000002</v>
      </c>
      <c r="X521" s="32">
        <f t="shared" si="500"/>
        <v>0</v>
      </c>
      <c r="Y521" s="32">
        <f t="shared" ref="Y521:Y522" si="518">Y522</f>
        <v>0</v>
      </c>
      <c r="Z521" s="32">
        <f t="shared" ref="Z521:Z522" si="519">Z522</f>
        <v>0.028000000000000001</v>
      </c>
      <c r="AA521" s="32">
        <f t="shared" ref="AA521:AA522" si="520">AA522</f>
        <v>0</v>
      </c>
      <c r="AB521" s="32">
        <f t="shared" si="501"/>
        <v>630259.69999999995</v>
      </c>
      <c r="AC521" s="32">
        <f t="shared" si="502"/>
        <v>643526.92800000007</v>
      </c>
      <c r="AD521" s="32">
        <f t="shared" si="503"/>
        <v>0</v>
      </c>
      <c r="AE521" s="32">
        <f t="shared" ref="AE521:AE522" si="521">AE522</f>
        <v>0</v>
      </c>
      <c r="AF521" s="33"/>
      <c r="AG521" s="34"/>
      <c r="AH521" s="1" t="str">
        <f t="shared" si="504"/>
        <v/>
      </c>
    </row>
    <row r="522" ht="47.25">
      <c r="A522" s="14" t="s">
        <v>366</v>
      </c>
      <c r="B522" s="15" t="s">
        <v>29</v>
      </c>
      <c r="C522" s="14"/>
      <c r="D522" s="14"/>
      <c r="E522" s="31" t="s">
        <v>30</v>
      </c>
      <c r="F522" s="32">
        <f t="shared" si="508"/>
        <v>630259.69999999995</v>
      </c>
      <c r="G522" s="32">
        <f t="shared" si="509"/>
        <v>643526.90000000002</v>
      </c>
      <c r="H522" s="32">
        <f t="shared" si="510"/>
        <v>0</v>
      </c>
      <c r="I522" s="32">
        <f t="shared" si="511"/>
        <v>0</v>
      </c>
      <c r="J522" s="32">
        <f t="shared" si="512"/>
        <v>0</v>
      </c>
      <c r="K522" s="32">
        <f t="shared" si="513"/>
        <v>0</v>
      </c>
      <c r="L522" s="32">
        <f t="shared" si="505"/>
        <v>630259.69999999995</v>
      </c>
      <c r="M522" s="32">
        <f t="shared" si="506"/>
        <v>643526.90000000002</v>
      </c>
      <c r="N522" s="32">
        <f t="shared" si="507"/>
        <v>0</v>
      </c>
      <c r="O522" s="32">
        <f t="shared" si="514"/>
        <v>0</v>
      </c>
      <c r="P522" s="32">
        <f t="shared" si="515"/>
        <v>0</v>
      </c>
      <c r="Q522" s="32">
        <f t="shared" si="516"/>
        <v>0</v>
      </c>
      <c r="R522" s="32">
        <f t="shared" si="495"/>
        <v>630259.69999999995</v>
      </c>
      <c r="S522" s="32">
        <f t="shared" si="496"/>
        <v>643526.90000000002</v>
      </c>
      <c r="T522" s="32">
        <f t="shared" si="497"/>
        <v>0</v>
      </c>
      <c r="U522" s="32">
        <f t="shared" si="517"/>
        <v>0</v>
      </c>
      <c r="V522" s="32">
        <f t="shared" si="498"/>
        <v>630259.69999999995</v>
      </c>
      <c r="W522" s="32">
        <f t="shared" si="499"/>
        <v>643526.90000000002</v>
      </c>
      <c r="X522" s="32">
        <f t="shared" si="500"/>
        <v>0</v>
      </c>
      <c r="Y522" s="32">
        <f t="shared" si="518"/>
        <v>0</v>
      </c>
      <c r="Z522" s="32">
        <f t="shared" si="519"/>
        <v>0.028000000000000001</v>
      </c>
      <c r="AA522" s="32">
        <f t="shared" si="520"/>
        <v>0</v>
      </c>
      <c r="AB522" s="32">
        <f t="shared" si="501"/>
        <v>630259.69999999995</v>
      </c>
      <c r="AC522" s="32">
        <f t="shared" si="502"/>
        <v>643526.92800000007</v>
      </c>
      <c r="AD522" s="32">
        <f t="shared" si="503"/>
        <v>0</v>
      </c>
      <c r="AE522" s="32">
        <f t="shared" si="521"/>
        <v>0</v>
      </c>
      <c r="AF522" s="33"/>
      <c r="AG522" s="34"/>
      <c r="AH522" s="1" t="str">
        <f t="shared" si="504"/>
        <v/>
      </c>
    </row>
    <row r="523">
      <c r="A523" s="14" t="s">
        <v>366</v>
      </c>
      <c r="B523" s="15">
        <v>400</v>
      </c>
      <c r="C523" s="14" t="s">
        <v>65</v>
      </c>
      <c r="D523" s="14" t="s">
        <v>288</v>
      </c>
      <c r="E523" s="31" t="s">
        <v>339</v>
      </c>
      <c r="F523" s="32">
        <v>630259.69999999995</v>
      </c>
      <c r="G523" s="32">
        <v>643526.90000000002</v>
      </c>
      <c r="H523" s="32"/>
      <c r="I523" s="32"/>
      <c r="J523" s="32"/>
      <c r="K523" s="32"/>
      <c r="L523" s="32">
        <f t="shared" si="505"/>
        <v>630259.69999999995</v>
      </c>
      <c r="M523" s="32">
        <f t="shared" si="506"/>
        <v>643526.90000000002</v>
      </c>
      <c r="N523" s="32">
        <f t="shared" si="507"/>
        <v>0</v>
      </c>
      <c r="O523" s="32"/>
      <c r="P523" s="32"/>
      <c r="Q523" s="32"/>
      <c r="R523" s="32">
        <f t="shared" si="495"/>
        <v>630259.69999999995</v>
      </c>
      <c r="S523" s="32">
        <f t="shared" si="496"/>
        <v>643526.90000000002</v>
      </c>
      <c r="T523" s="32">
        <f t="shared" si="497"/>
        <v>0</v>
      </c>
      <c r="U523" s="32"/>
      <c r="V523" s="32">
        <f t="shared" si="498"/>
        <v>630259.69999999995</v>
      </c>
      <c r="W523" s="32">
        <f t="shared" si="499"/>
        <v>643526.90000000002</v>
      </c>
      <c r="X523" s="32">
        <f t="shared" si="500"/>
        <v>0</v>
      </c>
      <c r="Y523" s="32"/>
      <c r="Z523" s="32">
        <v>0.028000000000000001</v>
      </c>
      <c r="AA523" s="32"/>
      <c r="AB523" s="32">
        <f t="shared" si="501"/>
        <v>630259.69999999995</v>
      </c>
      <c r="AC523" s="32">
        <f t="shared" si="502"/>
        <v>643526.92800000007</v>
      </c>
      <c r="AD523" s="32">
        <f t="shared" si="503"/>
        <v>0</v>
      </c>
      <c r="AE523" s="32"/>
      <c r="AF523" s="33"/>
      <c r="AG523" s="34"/>
      <c r="AH523" s="1" t="str">
        <f t="shared" si="504"/>
        <v>0702</v>
      </c>
    </row>
    <row r="524" ht="31.5">
      <c r="A524" s="14" t="s">
        <v>368</v>
      </c>
      <c r="B524" s="15"/>
      <c r="C524" s="14"/>
      <c r="D524" s="14"/>
      <c r="E524" s="31" t="s">
        <v>369</v>
      </c>
      <c r="F524" s="32">
        <f>F527+F525</f>
        <v>2359600.2000000002</v>
      </c>
      <c r="G524" s="32">
        <f>G527+G525</f>
        <v>760695</v>
      </c>
      <c r="H524" s="32">
        <f>H527+H525</f>
        <v>0</v>
      </c>
      <c r="I524" s="32">
        <f>I527+I525</f>
        <v>0</v>
      </c>
      <c r="J524" s="32">
        <f>J527+J525</f>
        <v>0</v>
      </c>
      <c r="K524" s="32">
        <f>K527+K525</f>
        <v>0</v>
      </c>
      <c r="L524" s="32">
        <f t="shared" si="505"/>
        <v>2359600.2000000002</v>
      </c>
      <c r="M524" s="32">
        <f t="shared" si="506"/>
        <v>760695</v>
      </c>
      <c r="N524" s="32">
        <f t="shared" si="507"/>
        <v>0</v>
      </c>
      <c r="O524" s="32">
        <f>O527+O525</f>
        <v>0</v>
      </c>
      <c r="P524" s="32">
        <f>P527+P525</f>
        <v>0</v>
      </c>
      <c r="Q524" s="32">
        <f>Q527+Q525</f>
        <v>0</v>
      </c>
      <c r="R524" s="32">
        <f t="shared" si="495"/>
        <v>2359600.2000000002</v>
      </c>
      <c r="S524" s="32">
        <f t="shared" si="496"/>
        <v>760695</v>
      </c>
      <c r="T524" s="32">
        <f t="shared" si="497"/>
        <v>0</v>
      </c>
      <c r="U524" s="32">
        <f>U527+U525</f>
        <v>0</v>
      </c>
      <c r="V524" s="32">
        <f t="shared" si="498"/>
        <v>2359600.2000000002</v>
      </c>
      <c r="W524" s="32">
        <f t="shared" si="499"/>
        <v>760695</v>
      </c>
      <c r="X524" s="32">
        <f t="shared" si="500"/>
        <v>0</v>
      </c>
      <c r="Y524" s="32">
        <f>Y527+Y525</f>
        <v>0</v>
      </c>
      <c r="Z524" s="32">
        <f>Z527+Z525</f>
        <v>0</v>
      </c>
      <c r="AA524" s="32">
        <f>AA527+AA525</f>
        <v>0</v>
      </c>
      <c r="AB524" s="32">
        <f t="shared" si="501"/>
        <v>2359600.2000000002</v>
      </c>
      <c r="AC524" s="32">
        <f t="shared" si="502"/>
        <v>760695</v>
      </c>
      <c r="AD524" s="32">
        <f t="shared" si="503"/>
        <v>0</v>
      </c>
      <c r="AE524" s="32">
        <f>AE527+AE525</f>
        <v>0</v>
      </c>
      <c r="AF524" s="33"/>
      <c r="AG524" s="34"/>
      <c r="AH524" s="1" t="str">
        <f t="shared" si="504"/>
        <v/>
      </c>
    </row>
    <row r="525" ht="31.5">
      <c r="A525" s="14" t="s">
        <v>368</v>
      </c>
      <c r="B525" s="15" t="s">
        <v>48</v>
      </c>
      <c r="C525" s="14"/>
      <c r="D525" s="14"/>
      <c r="E525" s="31" t="s">
        <v>49</v>
      </c>
      <c r="F525" s="32">
        <f>F526</f>
        <v>2127891.1000000001</v>
      </c>
      <c r="G525" s="32">
        <f>G526</f>
        <v>674703.5</v>
      </c>
      <c r="H525" s="32">
        <f>H526</f>
        <v>0</v>
      </c>
      <c r="I525" s="32">
        <f>I526</f>
        <v>0</v>
      </c>
      <c r="J525" s="32">
        <f>J526</f>
        <v>0</v>
      </c>
      <c r="K525" s="32">
        <f>K526</f>
        <v>0</v>
      </c>
      <c r="L525" s="32">
        <f t="shared" si="505"/>
        <v>2127891.1000000001</v>
      </c>
      <c r="M525" s="32">
        <f t="shared" si="506"/>
        <v>674703.5</v>
      </c>
      <c r="N525" s="32">
        <f t="shared" si="507"/>
        <v>0</v>
      </c>
      <c r="O525" s="32">
        <f>O526</f>
        <v>0</v>
      </c>
      <c r="P525" s="32">
        <f>P526</f>
        <v>0</v>
      </c>
      <c r="Q525" s="32">
        <f>Q526</f>
        <v>0</v>
      </c>
      <c r="R525" s="32">
        <f t="shared" si="495"/>
        <v>2127891.1000000001</v>
      </c>
      <c r="S525" s="32">
        <f t="shared" si="496"/>
        <v>674703.5</v>
      </c>
      <c r="T525" s="32">
        <f t="shared" si="497"/>
        <v>0</v>
      </c>
      <c r="U525" s="32">
        <f>U526</f>
        <v>0</v>
      </c>
      <c r="V525" s="32">
        <f t="shared" si="498"/>
        <v>2127891.1000000001</v>
      </c>
      <c r="W525" s="32">
        <f t="shared" si="499"/>
        <v>674703.5</v>
      </c>
      <c r="X525" s="32">
        <f t="shared" si="500"/>
        <v>0</v>
      </c>
      <c r="Y525" s="32">
        <f>Y526</f>
        <v>0</v>
      </c>
      <c r="Z525" s="32">
        <f>Z526</f>
        <v>0</v>
      </c>
      <c r="AA525" s="32">
        <f>AA526</f>
        <v>0</v>
      </c>
      <c r="AB525" s="32">
        <f t="shared" si="501"/>
        <v>2127891.1000000001</v>
      </c>
      <c r="AC525" s="32">
        <f t="shared" si="502"/>
        <v>674703.5</v>
      </c>
      <c r="AD525" s="32">
        <f t="shared" si="503"/>
        <v>0</v>
      </c>
      <c r="AE525" s="32">
        <f>AE526</f>
        <v>0</v>
      </c>
      <c r="AF525" s="33"/>
      <c r="AG525" s="34"/>
      <c r="AH525" s="1" t="str">
        <f t="shared" si="504"/>
        <v/>
      </c>
    </row>
    <row r="526">
      <c r="A526" s="14" t="s">
        <v>368</v>
      </c>
      <c r="B526" s="15">
        <v>200</v>
      </c>
      <c r="C526" s="14" t="s">
        <v>65</v>
      </c>
      <c r="D526" s="14" t="s">
        <v>288</v>
      </c>
      <c r="E526" s="31" t="s">
        <v>339</v>
      </c>
      <c r="F526" s="32">
        <f>10142.4+2117748.7</f>
        <v>2127891.1000000001</v>
      </c>
      <c r="G526" s="32">
        <v>674703.5</v>
      </c>
      <c r="H526" s="32"/>
      <c r="I526" s="32"/>
      <c r="J526" s="32"/>
      <c r="K526" s="32"/>
      <c r="L526" s="32">
        <f t="shared" si="505"/>
        <v>2127891.1000000001</v>
      </c>
      <c r="M526" s="32">
        <f t="shared" si="506"/>
        <v>674703.5</v>
      </c>
      <c r="N526" s="32">
        <f t="shared" si="507"/>
        <v>0</v>
      </c>
      <c r="O526" s="32"/>
      <c r="P526" s="32"/>
      <c r="Q526" s="32"/>
      <c r="R526" s="32">
        <f t="shared" si="495"/>
        <v>2127891.1000000001</v>
      </c>
      <c r="S526" s="32">
        <f t="shared" si="496"/>
        <v>674703.5</v>
      </c>
      <c r="T526" s="32">
        <f t="shared" si="497"/>
        <v>0</v>
      </c>
      <c r="U526" s="32"/>
      <c r="V526" s="32">
        <f t="shared" si="498"/>
        <v>2127891.1000000001</v>
      </c>
      <c r="W526" s="32">
        <f t="shared" si="499"/>
        <v>674703.5</v>
      </c>
      <c r="X526" s="32">
        <f t="shared" si="500"/>
        <v>0</v>
      </c>
      <c r="Y526" s="32"/>
      <c r="Z526" s="32"/>
      <c r="AA526" s="32"/>
      <c r="AB526" s="32">
        <f t="shared" si="501"/>
        <v>2127891.1000000001</v>
      </c>
      <c r="AC526" s="32">
        <f t="shared" si="502"/>
        <v>674703.5</v>
      </c>
      <c r="AD526" s="32">
        <f t="shared" si="503"/>
        <v>0</v>
      </c>
      <c r="AE526" s="32"/>
      <c r="AF526" s="33"/>
      <c r="AG526" s="34"/>
      <c r="AH526" s="1" t="str">
        <f t="shared" si="504"/>
        <v>0702</v>
      </c>
    </row>
    <row r="527" ht="47.25">
      <c r="A527" s="14" t="s">
        <v>368</v>
      </c>
      <c r="B527" s="15" t="s">
        <v>55</v>
      </c>
      <c r="C527" s="14"/>
      <c r="D527" s="14"/>
      <c r="E527" s="31" t="s">
        <v>56</v>
      </c>
      <c r="F527" s="32">
        <f t="shared" si="508"/>
        <v>231709.10000000001</v>
      </c>
      <c r="G527" s="32">
        <f t="shared" si="509"/>
        <v>85991.5</v>
      </c>
      <c r="H527" s="32">
        <f t="shared" si="510"/>
        <v>0</v>
      </c>
      <c r="I527" s="32">
        <f>I528</f>
        <v>0</v>
      </c>
      <c r="J527" s="32">
        <f>J528</f>
        <v>0</v>
      </c>
      <c r="K527" s="32">
        <f>K528</f>
        <v>0</v>
      </c>
      <c r="L527" s="32">
        <f t="shared" si="505"/>
        <v>231709.10000000001</v>
      </c>
      <c r="M527" s="32">
        <f t="shared" si="506"/>
        <v>85991.5</v>
      </c>
      <c r="N527" s="32">
        <f t="shared" si="507"/>
        <v>0</v>
      </c>
      <c r="O527" s="32">
        <f>O528</f>
        <v>0</v>
      </c>
      <c r="P527" s="32">
        <f>P528</f>
        <v>0</v>
      </c>
      <c r="Q527" s="32">
        <f>Q528</f>
        <v>0</v>
      </c>
      <c r="R527" s="32">
        <f t="shared" si="495"/>
        <v>231709.10000000001</v>
      </c>
      <c r="S527" s="32">
        <f t="shared" si="496"/>
        <v>85991.5</v>
      </c>
      <c r="T527" s="32">
        <f t="shared" si="497"/>
        <v>0</v>
      </c>
      <c r="U527" s="32">
        <f>U528</f>
        <v>0</v>
      </c>
      <c r="V527" s="32">
        <f t="shared" si="498"/>
        <v>231709.10000000001</v>
      </c>
      <c r="W527" s="32">
        <f t="shared" si="499"/>
        <v>85991.5</v>
      </c>
      <c r="X527" s="32">
        <f t="shared" si="500"/>
        <v>0</v>
      </c>
      <c r="Y527" s="32">
        <f>Y528</f>
        <v>0</v>
      </c>
      <c r="Z527" s="32">
        <f>Z528</f>
        <v>0</v>
      </c>
      <c r="AA527" s="32">
        <f>AA528</f>
        <v>0</v>
      </c>
      <c r="AB527" s="32">
        <f t="shared" si="501"/>
        <v>231709.10000000001</v>
      </c>
      <c r="AC527" s="32">
        <f t="shared" si="502"/>
        <v>85991.5</v>
      </c>
      <c r="AD527" s="32">
        <f t="shared" si="503"/>
        <v>0</v>
      </c>
      <c r="AE527" s="32">
        <f>AE528</f>
        <v>0</v>
      </c>
      <c r="AF527" s="33"/>
      <c r="AG527" s="34"/>
      <c r="AH527" s="1" t="str">
        <f t="shared" si="504"/>
        <v/>
      </c>
    </row>
    <row r="528">
      <c r="A528" s="14" t="s">
        <v>368</v>
      </c>
      <c r="B528" s="15" t="s">
        <v>55</v>
      </c>
      <c r="C528" s="14" t="s">
        <v>65</v>
      </c>
      <c r="D528" s="14" t="s">
        <v>288</v>
      </c>
      <c r="E528" s="31" t="s">
        <v>339</v>
      </c>
      <c r="F528" s="32">
        <f>241851.5-10142.4</f>
        <v>231709.10000000001</v>
      </c>
      <c r="G528" s="32">
        <v>85991.5</v>
      </c>
      <c r="H528" s="32"/>
      <c r="I528" s="32"/>
      <c r="J528" s="32"/>
      <c r="K528" s="32"/>
      <c r="L528" s="32">
        <f t="shared" si="505"/>
        <v>231709.10000000001</v>
      </c>
      <c r="M528" s="32">
        <f t="shared" si="506"/>
        <v>85991.5</v>
      </c>
      <c r="N528" s="32">
        <f t="shared" si="507"/>
        <v>0</v>
      </c>
      <c r="O528" s="32"/>
      <c r="P528" s="32"/>
      <c r="Q528" s="32"/>
      <c r="R528" s="32">
        <f t="shared" si="495"/>
        <v>231709.10000000001</v>
      </c>
      <c r="S528" s="32">
        <f t="shared" si="496"/>
        <v>85991.5</v>
      </c>
      <c r="T528" s="32">
        <f t="shared" si="497"/>
        <v>0</v>
      </c>
      <c r="U528" s="32"/>
      <c r="V528" s="32">
        <f t="shared" si="498"/>
        <v>231709.10000000001</v>
      </c>
      <c r="W528" s="32">
        <f t="shared" si="499"/>
        <v>85991.5</v>
      </c>
      <c r="X528" s="32">
        <f t="shared" si="500"/>
        <v>0</v>
      </c>
      <c r="Y528" s="32"/>
      <c r="Z528" s="32"/>
      <c r="AA528" s="32"/>
      <c r="AB528" s="32">
        <f t="shared" si="501"/>
        <v>231709.10000000001</v>
      </c>
      <c r="AC528" s="32">
        <f t="shared" si="502"/>
        <v>85991.5</v>
      </c>
      <c r="AD528" s="32">
        <f t="shared" si="503"/>
        <v>0</v>
      </c>
      <c r="AE528" s="32"/>
      <c r="AF528" s="33"/>
      <c r="AG528" s="34"/>
      <c r="AH528" s="1" t="str">
        <f t="shared" si="504"/>
        <v>0702</v>
      </c>
    </row>
    <row r="529" ht="31.5">
      <c r="A529" s="14" t="s">
        <v>370</v>
      </c>
      <c r="B529" s="15"/>
      <c r="C529" s="14"/>
      <c r="D529" s="14"/>
      <c r="E529" s="31" t="s">
        <v>371</v>
      </c>
      <c r="F529" s="32">
        <f>F530+F533+F536</f>
        <v>518016.79999999999</v>
      </c>
      <c r="G529" s="32">
        <f>G530+G533+G536</f>
        <v>528205.19999999995</v>
      </c>
      <c r="H529" s="32">
        <f>H530+H533+H536</f>
        <v>528748.40000000002</v>
      </c>
      <c r="I529" s="32">
        <f>I530+I533+I536</f>
        <v>0</v>
      </c>
      <c r="J529" s="32">
        <f>J530+J533+J536</f>
        <v>0</v>
      </c>
      <c r="K529" s="32">
        <f>K530+K533+K536</f>
        <v>0</v>
      </c>
      <c r="L529" s="32">
        <f t="shared" si="505"/>
        <v>518016.79999999999</v>
      </c>
      <c r="M529" s="32">
        <f t="shared" si="506"/>
        <v>528205.19999999995</v>
      </c>
      <c r="N529" s="32">
        <f t="shared" si="507"/>
        <v>528748.40000000002</v>
      </c>
      <c r="O529" s="32">
        <f>O530+O533+O536</f>
        <v>0</v>
      </c>
      <c r="P529" s="32">
        <f>P530+P533+P536</f>
        <v>0</v>
      </c>
      <c r="Q529" s="32">
        <f>Q530+Q533+Q536</f>
        <v>0</v>
      </c>
      <c r="R529" s="32">
        <f t="shared" si="495"/>
        <v>518016.79999999999</v>
      </c>
      <c r="S529" s="32">
        <f t="shared" si="496"/>
        <v>528205.19999999995</v>
      </c>
      <c r="T529" s="32">
        <f t="shared" si="497"/>
        <v>528748.40000000002</v>
      </c>
      <c r="U529" s="32">
        <f>U530+U533+U536</f>
        <v>0</v>
      </c>
      <c r="V529" s="32">
        <f t="shared" si="498"/>
        <v>518016.79999999999</v>
      </c>
      <c r="W529" s="32">
        <f t="shared" si="499"/>
        <v>528205.19999999995</v>
      </c>
      <c r="X529" s="32">
        <f t="shared" si="500"/>
        <v>528748.40000000002</v>
      </c>
      <c r="Y529" s="32">
        <f>Y530+Y533+Y536</f>
        <v>0</v>
      </c>
      <c r="Z529" s="32">
        <f>Z530+Z533+Z536</f>
        <v>0</v>
      </c>
      <c r="AA529" s="32">
        <f>AA530+AA533+AA536</f>
        <v>0</v>
      </c>
      <c r="AB529" s="32">
        <f t="shared" si="501"/>
        <v>518016.79999999999</v>
      </c>
      <c r="AC529" s="32">
        <f t="shared" si="502"/>
        <v>528205.19999999995</v>
      </c>
      <c r="AD529" s="32">
        <f t="shared" si="503"/>
        <v>528748.40000000002</v>
      </c>
      <c r="AE529" s="32">
        <f>AE530+AE533+AE536</f>
        <v>0</v>
      </c>
      <c r="AF529" s="33"/>
      <c r="AG529" s="34"/>
      <c r="AH529" s="1" t="str">
        <f t="shared" si="504"/>
        <v/>
      </c>
    </row>
    <row r="530" ht="189">
      <c r="A530" s="14" t="s">
        <v>372</v>
      </c>
      <c r="B530" s="15"/>
      <c r="C530" s="14"/>
      <c r="D530" s="14"/>
      <c r="E530" s="31" t="s">
        <v>373</v>
      </c>
      <c r="F530" s="32">
        <f t="shared" ref="F530:F539" si="522">F531</f>
        <v>9789</v>
      </c>
      <c r="G530" s="32">
        <f t="shared" ref="G530:G539" si="523">G531</f>
        <v>9789</v>
      </c>
      <c r="H530" s="32">
        <f t="shared" ref="H530:H539" si="524">H531</f>
        <v>9789</v>
      </c>
      <c r="I530" s="32">
        <f t="shared" ref="I530:I539" si="525">I531</f>
        <v>0</v>
      </c>
      <c r="J530" s="32">
        <f t="shared" ref="J530:J539" si="526">J531</f>
        <v>0</v>
      </c>
      <c r="K530" s="32">
        <f t="shared" ref="K530:K539" si="527">K531</f>
        <v>0</v>
      </c>
      <c r="L530" s="32">
        <f t="shared" si="505"/>
        <v>9789</v>
      </c>
      <c r="M530" s="32">
        <f t="shared" si="506"/>
        <v>9789</v>
      </c>
      <c r="N530" s="32">
        <f t="shared" si="507"/>
        <v>9789</v>
      </c>
      <c r="O530" s="32">
        <f t="shared" ref="O530:O539" si="528">O531</f>
        <v>0</v>
      </c>
      <c r="P530" s="32">
        <f t="shared" ref="P530:P539" si="529">P531</f>
        <v>0</v>
      </c>
      <c r="Q530" s="32">
        <f t="shared" ref="Q530:Q539" si="530">Q531</f>
        <v>0</v>
      </c>
      <c r="R530" s="32">
        <f t="shared" si="495"/>
        <v>9789</v>
      </c>
      <c r="S530" s="32">
        <f t="shared" si="496"/>
        <v>9789</v>
      </c>
      <c r="T530" s="32">
        <f t="shared" si="497"/>
        <v>9789</v>
      </c>
      <c r="U530" s="32">
        <f t="shared" ref="U530:U539" si="531">U531</f>
        <v>0</v>
      </c>
      <c r="V530" s="32">
        <f t="shared" si="498"/>
        <v>9789</v>
      </c>
      <c r="W530" s="32">
        <f t="shared" si="499"/>
        <v>9789</v>
      </c>
      <c r="X530" s="32">
        <f t="shared" si="500"/>
        <v>9789</v>
      </c>
      <c r="Y530" s="32">
        <f t="shared" ref="Y530:Y539" si="532">Y531</f>
        <v>0</v>
      </c>
      <c r="Z530" s="32">
        <f t="shared" ref="Z530:Z539" si="533">Z531</f>
        <v>0</v>
      </c>
      <c r="AA530" s="32">
        <f t="shared" ref="AA530:AA539" si="534">AA531</f>
        <v>0</v>
      </c>
      <c r="AB530" s="32">
        <f t="shared" si="501"/>
        <v>9789</v>
      </c>
      <c r="AC530" s="32">
        <f t="shared" si="502"/>
        <v>9789</v>
      </c>
      <c r="AD530" s="32">
        <f t="shared" si="503"/>
        <v>9789</v>
      </c>
      <c r="AE530" s="32">
        <f t="shared" ref="AE530:AE539" si="535">AE531</f>
        <v>0</v>
      </c>
      <c r="AF530" s="33"/>
      <c r="AG530" s="34"/>
      <c r="AH530" s="1" t="str">
        <f t="shared" si="504"/>
        <v/>
      </c>
    </row>
    <row r="531" ht="47.25">
      <c r="A531" s="14" t="s">
        <v>372</v>
      </c>
      <c r="B531" s="15" t="s">
        <v>55</v>
      </c>
      <c r="C531" s="14"/>
      <c r="D531" s="14"/>
      <c r="E531" s="31" t="s">
        <v>56</v>
      </c>
      <c r="F531" s="32">
        <f t="shared" si="522"/>
        <v>9789</v>
      </c>
      <c r="G531" s="32">
        <f t="shared" si="523"/>
        <v>9789</v>
      </c>
      <c r="H531" s="32">
        <f t="shared" si="524"/>
        <v>9789</v>
      </c>
      <c r="I531" s="32">
        <f t="shared" si="525"/>
        <v>0</v>
      </c>
      <c r="J531" s="32">
        <f t="shared" si="526"/>
        <v>0</v>
      </c>
      <c r="K531" s="32">
        <f t="shared" si="527"/>
        <v>0</v>
      </c>
      <c r="L531" s="32">
        <f t="shared" si="505"/>
        <v>9789</v>
      </c>
      <c r="M531" s="32">
        <f t="shared" si="506"/>
        <v>9789</v>
      </c>
      <c r="N531" s="32">
        <f t="shared" si="507"/>
        <v>9789</v>
      </c>
      <c r="O531" s="32">
        <f t="shared" si="528"/>
        <v>0</v>
      </c>
      <c r="P531" s="32">
        <f t="shared" si="529"/>
        <v>0</v>
      </c>
      <c r="Q531" s="32">
        <f t="shared" si="530"/>
        <v>0</v>
      </c>
      <c r="R531" s="32">
        <f t="shared" si="495"/>
        <v>9789</v>
      </c>
      <c r="S531" s="32">
        <f t="shared" si="496"/>
        <v>9789</v>
      </c>
      <c r="T531" s="32">
        <f t="shared" si="497"/>
        <v>9789</v>
      </c>
      <c r="U531" s="32">
        <f t="shared" si="531"/>
        <v>0</v>
      </c>
      <c r="V531" s="32">
        <f t="shared" si="498"/>
        <v>9789</v>
      </c>
      <c r="W531" s="32">
        <f t="shared" si="499"/>
        <v>9789</v>
      </c>
      <c r="X531" s="32">
        <f t="shared" si="500"/>
        <v>9789</v>
      </c>
      <c r="Y531" s="32">
        <f t="shared" si="532"/>
        <v>0</v>
      </c>
      <c r="Z531" s="32">
        <f t="shared" si="533"/>
        <v>0</v>
      </c>
      <c r="AA531" s="32">
        <f t="shared" si="534"/>
        <v>0</v>
      </c>
      <c r="AB531" s="32">
        <f t="shared" si="501"/>
        <v>9789</v>
      </c>
      <c r="AC531" s="32">
        <f t="shared" si="502"/>
        <v>9789</v>
      </c>
      <c r="AD531" s="32">
        <f t="shared" si="503"/>
        <v>9789</v>
      </c>
      <c r="AE531" s="32">
        <f t="shared" si="535"/>
        <v>0</v>
      </c>
      <c r="AF531" s="33"/>
      <c r="AG531" s="34"/>
      <c r="AH531" s="1" t="str">
        <f t="shared" si="504"/>
        <v/>
      </c>
    </row>
    <row r="532">
      <c r="A532" s="14" t="s">
        <v>372</v>
      </c>
      <c r="B532" s="15" t="s">
        <v>55</v>
      </c>
      <c r="C532" s="14" t="s">
        <v>65</v>
      </c>
      <c r="D532" s="14" t="s">
        <v>288</v>
      </c>
      <c r="E532" s="31" t="s">
        <v>339</v>
      </c>
      <c r="F532" s="32">
        <v>9789</v>
      </c>
      <c r="G532" s="32">
        <v>9789</v>
      </c>
      <c r="H532" s="32">
        <v>9789</v>
      </c>
      <c r="I532" s="32"/>
      <c r="J532" s="32"/>
      <c r="K532" s="32"/>
      <c r="L532" s="32">
        <f t="shared" si="505"/>
        <v>9789</v>
      </c>
      <c r="M532" s="32">
        <f t="shared" si="506"/>
        <v>9789</v>
      </c>
      <c r="N532" s="32">
        <f t="shared" si="507"/>
        <v>9789</v>
      </c>
      <c r="O532" s="32"/>
      <c r="P532" s="32"/>
      <c r="Q532" s="32"/>
      <c r="R532" s="32">
        <f t="shared" si="495"/>
        <v>9789</v>
      </c>
      <c r="S532" s="32">
        <f t="shared" si="496"/>
        <v>9789</v>
      </c>
      <c r="T532" s="32">
        <f t="shared" si="497"/>
        <v>9789</v>
      </c>
      <c r="U532" s="32"/>
      <c r="V532" s="32">
        <f t="shared" si="498"/>
        <v>9789</v>
      </c>
      <c r="W532" s="32">
        <f t="shared" si="499"/>
        <v>9789</v>
      </c>
      <c r="X532" s="32">
        <f t="shared" si="500"/>
        <v>9789</v>
      </c>
      <c r="Y532" s="32"/>
      <c r="Z532" s="32"/>
      <c r="AA532" s="32"/>
      <c r="AB532" s="32">
        <f t="shared" si="501"/>
        <v>9789</v>
      </c>
      <c r="AC532" s="32">
        <f t="shared" si="502"/>
        <v>9789</v>
      </c>
      <c r="AD532" s="32">
        <f t="shared" si="503"/>
        <v>9789</v>
      </c>
      <c r="AE532" s="32"/>
      <c r="AF532" s="33"/>
      <c r="AG532" s="34"/>
      <c r="AH532" s="1" t="str">
        <f t="shared" si="504"/>
        <v>0702</v>
      </c>
    </row>
    <row r="533" ht="78.75">
      <c r="A533" s="14" t="s">
        <v>374</v>
      </c>
      <c r="B533" s="15"/>
      <c r="C533" s="14"/>
      <c r="D533" s="14"/>
      <c r="E533" s="31" t="s">
        <v>375</v>
      </c>
      <c r="F533" s="32">
        <f t="shared" si="522"/>
        <v>35738.5</v>
      </c>
      <c r="G533" s="32">
        <f t="shared" si="523"/>
        <v>46319.099999999999</v>
      </c>
      <c r="H533" s="32">
        <f t="shared" si="524"/>
        <v>46870.900000000001</v>
      </c>
      <c r="I533" s="32">
        <f t="shared" si="525"/>
        <v>0</v>
      </c>
      <c r="J533" s="32">
        <f t="shared" si="526"/>
        <v>0</v>
      </c>
      <c r="K533" s="32">
        <f t="shared" si="527"/>
        <v>0</v>
      </c>
      <c r="L533" s="32">
        <f t="shared" si="505"/>
        <v>35738.5</v>
      </c>
      <c r="M533" s="32">
        <f t="shared" si="506"/>
        <v>46319.099999999999</v>
      </c>
      <c r="N533" s="32">
        <f t="shared" si="507"/>
        <v>46870.900000000001</v>
      </c>
      <c r="O533" s="32">
        <f t="shared" si="528"/>
        <v>0</v>
      </c>
      <c r="P533" s="32">
        <f t="shared" si="529"/>
        <v>0</v>
      </c>
      <c r="Q533" s="32">
        <f t="shared" si="530"/>
        <v>0</v>
      </c>
      <c r="R533" s="32">
        <f t="shared" si="495"/>
        <v>35738.5</v>
      </c>
      <c r="S533" s="32">
        <f t="shared" si="496"/>
        <v>46319.099999999999</v>
      </c>
      <c r="T533" s="32">
        <f t="shared" si="497"/>
        <v>46870.900000000001</v>
      </c>
      <c r="U533" s="32">
        <f t="shared" si="531"/>
        <v>0</v>
      </c>
      <c r="V533" s="32">
        <f t="shared" si="498"/>
        <v>35738.5</v>
      </c>
      <c r="W533" s="32">
        <f t="shared" si="499"/>
        <v>46319.099999999999</v>
      </c>
      <c r="X533" s="32">
        <f t="shared" si="500"/>
        <v>46870.900000000001</v>
      </c>
      <c r="Y533" s="32">
        <f t="shared" si="532"/>
        <v>0</v>
      </c>
      <c r="Z533" s="32">
        <f t="shared" si="533"/>
        <v>0</v>
      </c>
      <c r="AA533" s="32">
        <f t="shared" si="534"/>
        <v>0</v>
      </c>
      <c r="AB533" s="32">
        <f t="shared" si="501"/>
        <v>35738.5</v>
      </c>
      <c r="AC533" s="32">
        <f t="shared" si="502"/>
        <v>46319.099999999999</v>
      </c>
      <c r="AD533" s="32">
        <f t="shared" si="503"/>
        <v>46870.900000000001</v>
      </c>
      <c r="AE533" s="32">
        <f t="shared" si="535"/>
        <v>0</v>
      </c>
      <c r="AF533" s="33"/>
      <c r="AG533" s="34"/>
      <c r="AH533" s="1" t="str">
        <f t="shared" si="504"/>
        <v/>
      </c>
    </row>
    <row r="534" ht="47.25">
      <c r="A534" s="14" t="s">
        <v>374</v>
      </c>
      <c r="B534" s="15" t="s">
        <v>55</v>
      </c>
      <c r="C534" s="14"/>
      <c r="D534" s="14"/>
      <c r="E534" s="31" t="s">
        <v>56</v>
      </c>
      <c r="F534" s="32">
        <f t="shared" si="522"/>
        <v>35738.5</v>
      </c>
      <c r="G534" s="32">
        <f t="shared" si="523"/>
        <v>46319.099999999999</v>
      </c>
      <c r="H534" s="32">
        <f t="shared" si="524"/>
        <v>46870.900000000001</v>
      </c>
      <c r="I534" s="32">
        <f t="shared" si="525"/>
        <v>0</v>
      </c>
      <c r="J534" s="32">
        <f t="shared" si="526"/>
        <v>0</v>
      </c>
      <c r="K534" s="32">
        <f t="shared" si="527"/>
        <v>0</v>
      </c>
      <c r="L534" s="32">
        <f t="shared" si="505"/>
        <v>35738.5</v>
      </c>
      <c r="M534" s="32">
        <f t="shared" si="506"/>
        <v>46319.099999999999</v>
      </c>
      <c r="N534" s="32">
        <f t="shared" si="507"/>
        <v>46870.900000000001</v>
      </c>
      <c r="O534" s="32">
        <f t="shared" si="528"/>
        <v>0</v>
      </c>
      <c r="P534" s="32">
        <f t="shared" si="529"/>
        <v>0</v>
      </c>
      <c r="Q534" s="32">
        <f t="shared" si="530"/>
        <v>0</v>
      </c>
      <c r="R534" s="32">
        <f t="shared" si="495"/>
        <v>35738.5</v>
      </c>
      <c r="S534" s="32">
        <f t="shared" si="496"/>
        <v>46319.099999999999</v>
      </c>
      <c r="T534" s="32">
        <f t="shared" si="497"/>
        <v>46870.900000000001</v>
      </c>
      <c r="U534" s="32">
        <f t="shared" si="531"/>
        <v>0</v>
      </c>
      <c r="V534" s="32">
        <f t="shared" si="498"/>
        <v>35738.5</v>
      </c>
      <c r="W534" s="32">
        <f t="shared" si="499"/>
        <v>46319.099999999999</v>
      </c>
      <c r="X534" s="32">
        <f t="shared" si="500"/>
        <v>46870.900000000001</v>
      </c>
      <c r="Y534" s="32">
        <f t="shared" si="532"/>
        <v>0</v>
      </c>
      <c r="Z534" s="32">
        <f t="shared" si="533"/>
        <v>0</v>
      </c>
      <c r="AA534" s="32">
        <f t="shared" si="534"/>
        <v>0</v>
      </c>
      <c r="AB534" s="32">
        <f t="shared" si="501"/>
        <v>35738.5</v>
      </c>
      <c r="AC534" s="32">
        <f t="shared" si="502"/>
        <v>46319.099999999999</v>
      </c>
      <c r="AD534" s="32">
        <f t="shared" si="503"/>
        <v>46870.900000000001</v>
      </c>
      <c r="AE534" s="32">
        <f t="shared" si="535"/>
        <v>0</v>
      </c>
      <c r="AF534" s="33"/>
      <c r="AG534" s="34"/>
      <c r="AH534" s="1" t="str">
        <f t="shared" si="504"/>
        <v/>
      </c>
    </row>
    <row r="535">
      <c r="A535" s="14" t="s">
        <v>374</v>
      </c>
      <c r="B535" s="15" t="s">
        <v>55</v>
      </c>
      <c r="C535" s="14" t="s">
        <v>65</v>
      </c>
      <c r="D535" s="14" t="s">
        <v>288</v>
      </c>
      <c r="E535" s="31" t="s">
        <v>339</v>
      </c>
      <c r="F535" s="32">
        <v>35738.5</v>
      </c>
      <c r="G535" s="32">
        <v>46319.099999999999</v>
      </c>
      <c r="H535" s="32">
        <v>46870.900000000001</v>
      </c>
      <c r="I535" s="32"/>
      <c r="J535" s="32"/>
      <c r="K535" s="32"/>
      <c r="L535" s="32">
        <f t="shared" si="505"/>
        <v>35738.5</v>
      </c>
      <c r="M535" s="32">
        <f t="shared" si="506"/>
        <v>46319.099999999999</v>
      </c>
      <c r="N535" s="32">
        <f t="shared" si="507"/>
        <v>46870.900000000001</v>
      </c>
      <c r="O535" s="32"/>
      <c r="P535" s="32"/>
      <c r="Q535" s="32"/>
      <c r="R535" s="32">
        <f t="shared" si="495"/>
        <v>35738.5</v>
      </c>
      <c r="S535" s="32">
        <f t="shared" si="496"/>
        <v>46319.099999999999</v>
      </c>
      <c r="T535" s="32">
        <f t="shared" si="497"/>
        <v>46870.900000000001</v>
      </c>
      <c r="U535" s="32"/>
      <c r="V535" s="32">
        <f t="shared" si="498"/>
        <v>35738.5</v>
      </c>
      <c r="W535" s="32">
        <f t="shared" si="499"/>
        <v>46319.099999999999</v>
      </c>
      <c r="X535" s="32">
        <f t="shared" si="500"/>
        <v>46870.900000000001</v>
      </c>
      <c r="Y535" s="32"/>
      <c r="Z535" s="32"/>
      <c r="AA535" s="32"/>
      <c r="AB535" s="32">
        <f t="shared" si="501"/>
        <v>35738.5</v>
      </c>
      <c r="AC535" s="32">
        <f t="shared" si="502"/>
        <v>46319.099999999999</v>
      </c>
      <c r="AD535" s="32">
        <f t="shared" si="503"/>
        <v>46870.900000000001</v>
      </c>
      <c r="AE535" s="32"/>
      <c r="AF535" s="33"/>
      <c r="AG535" s="34"/>
      <c r="AH535" s="1" t="str">
        <f t="shared" si="504"/>
        <v>0702</v>
      </c>
    </row>
    <row r="536" ht="141.75">
      <c r="A536" s="14" t="s">
        <v>376</v>
      </c>
      <c r="B536" s="15"/>
      <c r="C536" s="14"/>
      <c r="D536" s="14"/>
      <c r="E536" s="31" t="s">
        <v>377</v>
      </c>
      <c r="F536" s="32">
        <f t="shared" si="522"/>
        <v>472489.29999999999</v>
      </c>
      <c r="G536" s="32">
        <f t="shared" si="523"/>
        <v>472097.09999999998</v>
      </c>
      <c r="H536" s="32">
        <f t="shared" si="524"/>
        <v>472088.5</v>
      </c>
      <c r="I536" s="32">
        <f t="shared" si="525"/>
        <v>0</v>
      </c>
      <c r="J536" s="32">
        <f t="shared" si="526"/>
        <v>0</v>
      </c>
      <c r="K536" s="32">
        <f t="shared" si="527"/>
        <v>0</v>
      </c>
      <c r="L536" s="32">
        <f t="shared" si="505"/>
        <v>472489.29999999999</v>
      </c>
      <c r="M536" s="32">
        <f t="shared" si="506"/>
        <v>472097.09999999998</v>
      </c>
      <c r="N536" s="32">
        <f t="shared" si="507"/>
        <v>472088.5</v>
      </c>
      <c r="O536" s="32">
        <f t="shared" si="528"/>
        <v>0</v>
      </c>
      <c r="P536" s="32">
        <f t="shared" si="529"/>
        <v>0</v>
      </c>
      <c r="Q536" s="32">
        <f t="shared" si="530"/>
        <v>0</v>
      </c>
      <c r="R536" s="32">
        <f t="shared" si="495"/>
        <v>472489.29999999999</v>
      </c>
      <c r="S536" s="32">
        <f t="shared" si="496"/>
        <v>472097.09999999998</v>
      </c>
      <c r="T536" s="32">
        <f t="shared" si="497"/>
        <v>472088.5</v>
      </c>
      <c r="U536" s="32">
        <f t="shared" si="531"/>
        <v>0</v>
      </c>
      <c r="V536" s="32">
        <f t="shared" si="498"/>
        <v>472489.29999999999</v>
      </c>
      <c r="W536" s="32">
        <f t="shared" si="499"/>
        <v>472097.09999999998</v>
      </c>
      <c r="X536" s="32">
        <f t="shared" si="500"/>
        <v>472088.5</v>
      </c>
      <c r="Y536" s="32">
        <f t="shared" si="532"/>
        <v>0</v>
      </c>
      <c r="Z536" s="32">
        <f t="shared" si="533"/>
        <v>0</v>
      </c>
      <c r="AA536" s="32">
        <f t="shared" si="534"/>
        <v>0</v>
      </c>
      <c r="AB536" s="32">
        <f t="shared" si="501"/>
        <v>472489.29999999999</v>
      </c>
      <c r="AC536" s="32">
        <f t="shared" si="502"/>
        <v>472097.09999999998</v>
      </c>
      <c r="AD536" s="32">
        <f t="shared" si="503"/>
        <v>472088.5</v>
      </c>
      <c r="AE536" s="32">
        <f t="shared" si="535"/>
        <v>0</v>
      </c>
      <c r="AF536" s="33"/>
      <c r="AG536" s="34"/>
      <c r="AH536" s="1" t="str">
        <f t="shared" si="504"/>
        <v/>
      </c>
    </row>
    <row r="537" ht="47.25">
      <c r="A537" s="14" t="s">
        <v>376</v>
      </c>
      <c r="B537" s="15" t="s">
        <v>55</v>
      </c>
      <c r="C537" s="14"/>
      <c r="D537" s="14"/>
      <c r="E537" s="31" t="s">
        <v>56</v>
      </c>
      <c r="F537" s="32">
        <f t="shared" si="522"/>
        <v>472489.29999999999</v>
      </c>
      <c r="G537" s="32">
        <f t="shared" si="523"/>
        <v>472097.09999999998</v>
      </c>
      <c r="H537" s="32">
        <f t="shared" si="524"/>
        <v>472088.5</v>
      </c>
      <c r="I537" s="32">
        <f t="shared" si="525"/>
        <v>0</v>
      </c>
      <c r="J537" s="32">
        <f t="shared" si="526"/>
        <v>0</v>
      </c>
      <c r="K537" s="32">
        <f t="shared" si="527"/>
        <v>0</v>
      </c>
      <c r="L537" s="32">
        <f t="shared" si="505"/>
        <v>472489.29999999999</v>
      </c>
      <c r="M537" s="32">
        <f t="shared" si="506"/>
        <v>472097.09999999998</v>
      </c>
      <c r="N537" s="32">
        <f t="shared" si="507"/>
        <v>472088.5</v>
      </c>
      <c r="O537" s="32">
        <f t="shared" si="528"/>
        <v>0</v>
      </c>
      <c r="P537" s="32">
        <f t="shared" si="529"/>
        <v>0</v>
      </c>
      <c r="Q537" s="32">
        <f t="shared" si="530"/>
        <v>0</v>
      </c>
      <c r="R537" s="32">
        <f t="shared" si="495"/>
        <v>472489.29999999999</v>
      </c>
      <c r="S537" s="32">
        <f t="shared" si="496"/>
        <v>472097.09999999998</v>
      </c>
      <c r="T537" s="32">
        <f t="shared" si="497"/>
        <v>472088.5</v>
      </c>
      <c r="U537" s="32">
        <f t="shared" si="531"/>
        <v>0</v>
      </c>
      <c r="V537" s="32">
        <f t="shared" si="498"/>
        <v>472489.29999999999</v>
      </c>
      <c r="W537" s="32">
        <f t="shared" si="499"/>
        <v>472097.09999999998</v>
      </c>
      <c r="X537" s="32">
        <f t="shared" si="500"/>
        <v>472088.5</v>
      </c>
      <c r="Y537" s="32">
        <f t="shared" si="532"/>
        <v>0</v>
      </c>
      <c r="Z537" s="32">
        <f t="shared" si="533"/>
        <v>0</v>
      </c>
      <c r="AA537" s="32">
        <f t="shared" si="534"/>
        <v>0</v>
      </c>
      <c r="AB537" s="32">
        <f t="shared" si="501"/>
        <v>472489.29999999999</v>
      </c>
      <c r="AC537" s="32">
        <f t="shared" si="502"/>
        <v>472097.09999999998</v>
      </c>
      <c r="AD537" s="32">
        <f t="shared" si="503"/>
        <v>472088.5</v>
      </c>
      <c r="AE537" s="32">
        <f t="shared" si="535"/>
        <v>0</v>
      </c>
      <c r="AF537" s="33"/>
      <c r="AG537" s="34"/>
      <c r="AH537" s="1" t="str">
        <f t="shared" si="504"/>
        <v/>
      </c>
    </row>
    <row r="538">
      <c r="A538" s="14" t="s">
        <v>376</v>
      </c>
      <c r="B538" s="15" t="s">
        <v>55</v>
      </c>
      <c r="C538" s="14" t="s">
        <v>65</v>
      </c>
      <c r="D538" s="14" t="s">
        <v>288</v>
      </c>
      <c r="E538" s="31" t="s">
        <v>339</v>
      </c>
      <c r="F538" s="32">
        <v>472489.29999999999</v>
      </c>
      <c r="G538" s="32">
        <v>472097.09999999998</v>
      </c>
      <c r="H538" s="32">
        <v>472088.5</v>
      </c>
      <c r="I538" s="32"/>
      <c r="J538" s="32"/>
      <c r="K538" s="32"/>
      <c r="L538" s="32">
        <f t="shared" si="505"/>
        <v>472489.29999999999</v>
      </c>
      <c r="M538" s="32">
        <f t="shared" si="506"/>
        <v>472097.09999999998</v>
      </c>
      <c r="N538" s="32">
        <f t="shared" si="507"/>
        <v>472088.5</v>
      </c>
      <c r="O538" s="32"/>
      <c r="P538" s="32"/>
      <c r="Q538" s="32"/>
      <c r="R538" s="32">
        <f t="shared" si="495"/>
        <v>472489.29999999999</v>
      </c>
      <c r="S538" s="32">
        <f t="shared" si="496"/>
        <v>472097.09999999998</v>
      </c>
      <c r="T538" s="32">
        <f t="shared" si="497"/>
        <v>472088.5</v>
      </c>
      <c r="U538" s="32"/>
      <c r="V538" s="32">
        <f t="shared" si="498"/>
        <v>472489.29999999999</v>
      </c>
      <c r="W538" s="32">
        <f t="shared" si="499"/>
        <v>472097.09999999998</v>
      </c>
      <c r="X538" s="32">
        <f t="shared" si="500"/>
        <v>472088.5</v>
      </c>
      <c r="Y538" s="32"/>
      <c r="Z538" s="32"/>
      <c r="AA538" s="32"/>
      <c r="AB538" s="32">
        <f t="shared" si="501"/>
        <v>472489.29999999999</v>
      </c>
      <c r="AC538" s="32">
        <f t="shared" si="502"/>
        <v>472097.09999999998</v>
      </c>
      <c r="AD538" s="32">
        <f t="shared" si="503"/>
        <v>472088.5</v>
      </c>
      <c r="AE538" s="32"/>
      <c r="AF538" s="33"/>
      <c r="AG538" s="34"/>
      <c r="AH538" s="1" t="str">
        <f t="shared" si="504"/>
        <v>0702</v>
      </c>
    </row>
    <row r="539">
      <c r="A539" s="14" t="s">
        <v>378</v>
      </c>
      <c r="B539" s="15"/>
      <c r="C539" s="14"/>
      <c r="D539" s="14"/>
      <c r="E539" s="31" t="s">
        <v>379</v>
      </c>
      <c r="F539" s="32">
        <f t="shared" si="522"/>
        <v>85273</v>
      </c>
      <c r="G539" s="32">
        <f t="shared" si="523"/>
        <v>337454.39999999997</v>
      </c>
      <c r="H539" s="32">
        <f t="shared" si="524"/>
        <v>0</v>
      </c>
      <c r="I539" s="32">
        <f t="shared" si="525"/>
        <v>0</v>
      </c>
      <c r="J539" s="32">
        <f t="shared" si="526"/>
        <v>0</v>
      </c>
      <c r="K539" s="32">
        <f t="shared" si="527"/>
        <v>0</v>
      </c>
      <c r="L539" s="32">
        <f t="shared" si="505"/>
        <v>85273</v>
      </c>
      <c r="M539" s="32">
        <f t="shared" si="506"/>
        <v>337454.39999999997</v>
      </c>
      <c r="N539" s="32">
        <f t="shared" si="507"/>
        <v>0</v>
      </c>
      <c r="O539" s="32">
        <f t="shared" si="528"/>
        <v>0</v>
      </c>
      <c r="P539" s="32">
        <f t="shared" si="529"/>
        <v>0</v>
      </c>
      <c r="Q539" s="32">
        <f t="shared" si="530"/>
        <v>0</v>
      </c>
      <c r="R539" s="32">
        <f t="shared" si="495"/>
        <v>85273</v>
      </c>
      <c r="S539" s="32">
        <f t="shared" si="496"/>
        <v>337454.39999999997</v>
      </c>
      <c r="T539" s="32">
        <f t="shared" si="497"/>
        <v>0</v>
      </c>
      <c r="U539" s="32">
        <f t="shared" si="531"/>
        <v>0</v>
      </c>
      <c r="V539" s="32">
        <f t="shared" si="498"/>
        <v>85273</v>
      </c>
      <c r="W539" s="32">
        <f t="shared" si="499"/>
        <v>337454.39999999997</v>
      </c>
      <c r="X539" s="32">
        <f t="shared" si="500"/>
        <v>0</v>
      </c>
      <c r="Y539" s="32">
        <f t="shared" si="532"/>
        <v>0</v>
      </c>
      <c r="Z539" s="32">
        <f t="shared" si="533"/>
        <v>0</v>
      </c>
      <c r="AA539" s="32">
        <f t="shared" si="534"/>
        <v>0</v>
      </c>
      <c r="AB539" s="32">
        <f t="shared" si="501"/>
        <v>85273</v>
      </c>
      <c r="AC539" s="32">
        <f t="shared" si="502"/>
        <v>337454.39999999997</v>
      </c>
      <c r="AD539" s="32">
        <f t="shared" si="503"/>
        <v>0</v>
      </c>
      <c r="AE539" s="32">
        <f t="shared" si="535"/>
        <v>0</v>
      </c>
      <c r="AF539" s="33"/>
      <c r="AG539" s="34"/>
      <c r="AH539" s="1" t="str">
        <f t="shared" si="504"/>
        <v/>
      </c>
    </row>
    <row r="540" ht="78.75">
      <c r="A540" s="14" t="s">
        <v>380</v>
      </c>
      <c r="B540" s="15"/>
      <c r="C540" s="14"/>
      <c r="D540" s="14"/>
      <c r="E540" s="31" t="s">
        <v>381</v>
      </c>
      <c r="F540" s="32">
        <f>F541+F543</f>
        <v>85273</v>
      </c>
      <c r="G540" s="32">
        <f>G541+G543</f>
        <v>337454.39999999997</v>
      </c>
      <c r="H540" s="32">
        <f>H541+H543</f>
        <v>0</v>
      </c>
      <c r="I540" s="32">
        <f>I541+I543</f>
        <v>0</v>
      </c>
      <c r="J540" s="32">
        <f>J541+J543</f>
        <v>0</v>
      </c>
      <c r="K540" s="32">
        <f>K541+K543</f>
        <v>0</v>
      </c>
      <c r="L540" s="32">
        <f t="shared" si="505"/>
        <v>85273</v>
      </c>
      <c r="M540" s="32">
        <f t="shared" si="506"/>
        <v>337454.39999999997</v>
      </c>
      <c r="N540" s="32">
        <f t="shared" si="507"/>
        <v>0</v>
      </c>
      <c r="O540" s="32">
        <f>O541+O543</f>
        <v>0</v>
      </c>
      <c r="P540" s="32">
        <f>P541+P543</f>
        <v>0</v>
      </c>
      <c r="Q540" s="32">
        <f>Q541+Q543</f>
        <v>0</v>
      </c>
      <c r="R540" s="32">
        <f t="shared" si="495"/>
        <v>85273</v>
      </c>
      <c r="S540" s="32">
        <f t="shared" si="496"/>
        <v>337454.39999999997</v>
      </c>
      <c r="T540" s="32">
        <f t="shared" si="497"/>
        <v>0</v>
      </c>
      <c r="U540" s="32">
        <f>U541+U543</f>
        <v>0</v>
      </c>
      <c r="V540" s="32">
        <f t="shared" si="498"/>
        <v>85273</v>
      </c>
      <c r="W540" s="32">
        <f t="shared" si="499"/>
        <v>337454.39999999997</v>
      </c>
      <c r="X540" s="32">
        <f t="shared" si="500"/>
        <v>0</v>
      </c>
      <c r="Y540" s="32">
        <f>Y541+Y543</f>
        <v>0</v>
      </c>
      <c r="Z540" s="32">
        <f>Z541+Z543</f>
        <v>0</v>
      </c>
      <c r="AA540" s="32">
        <f>AA541+AA543</f>
        <v>0</v>
      </c>
      <c r="AB540" s="32">
        <f t="shared" si="501"/>
        <v>85273</v>
      </c>
      <c r="AC540" s="32">
        <f t="shared" si="502"/>
        <v>337454.39999999997</v>
      </c>
      <c r="AD540" s="32">
        <f t="shared" si="503"/>
        <v>0</v>
      </c>
      <c r="AE540" s="32">
        <f>AE541+AE543</f>
        <v>0</v>
      </c>
      <c r="AF540" s="33"/>
      <c r="AG540" s="34"/>
      <c r="AH540" s="1" t="str">
        <f t="shared" si="504"/>
        <v/>
      </c>
    </row>
    <row r="541" ht="31.5">
      <c r="A541" s="14" t="s">
        <v>380</v>
      </c>
      <c r="B541" s="15" t="s">
        <v>48</v>
      </c>
      <c r="C541" s="14"/>
      <c r="D541" s="14"/>
      <c r="E541" s="31" t="s">
        <v>49</v>
      </c>
      <c r="F541" s="32">
        <f>F542</f>
        <v>79333.199999999997</v>
      </c>
      <c r="G541" s="32">
        <f>G542</f>
        <v>315477.09999999998</v>
      </c>
      <c r="H541" s="32">
        <f>H542</f>
        <v>0</v>
      </c>
      <c r="I541" s="32">
        <f>I542</f>
        <v>0</v>
      </c>
      <c r="J541" s="32">
        <f>J542</f>
        <v>0</v>
      </c>
      <c r="K541" s="32">
        <f>K542</f>
        <v>0</v>
      </c>
      <c r="L541" s="32">
        <f t="shared" si="505"/>
        <v>79333.199999999997</v>
      </c>
      <c r="M541" s="32">
        <f t="shared" si="506"/>
        <v>315477.09999999998</v>
      </c>
      <c r="N541" s="32">
        <f t="shared" si="507"/>
        <v>0</v>
      </c>
      <c r="O541" s="32">
        <f>O542</f>
        <v>0</v>
      </c>
      <c r="P541" s="32">
        <f>P542</f>
        <v>0</v>
      </c>
      <c r="Q541" s="32">
        <f>Q542</f>
        <v>0</v>
      </c>
      <c r="R541" s="32">
        <f t="shared" si="495"/>
        <v>79333.199999999997</v>
      </c>
      <c r="S541" s="32">
        <f t="shared" si="496"/>
        <v>315477.09999999998</v>
      </c>
      <c r="T541" s="32">
        <f t="shared" si="497"/>
        <v>0</v>
      </c>
      <c r="U541" s="32">
        <f>U542</f>
        <v>0</v>
      </c>
      <c r="V541" s="32">
        <f t="shared" si="498"/>
        <v>79333.199999999997</v>
      </c>
      <c r="W541" s="32">
        <f t="shared" si="499"/>
        <v>315477.09999999998</v>
      </c>
      <c r="X541" s="32">
        <f t="shared" si="500"/>
        <v>0</v>
      </c>
      <c r="Y541" s="32">
        <f>Y542</f>
        <v>0</v>
      </c>
      <c r="Z541" s="32">
        <f>Z542</f>
        <v>0</v>
      </c>
      <c r="AA541" s="32">
        <f>AA542</f>
        <v>0</v>
      </c>
      <c r="AB541" s="32">
        <f t="shared" si="501"/>
        <v>79333.199999999997</v>
      </c>
      <c r="AC541" s="32">
        <f t="shared" si="502"/>
        <v>315477.09999999998</v>
      </c>
      <c r="AD541" s="32">
        <f t="shared" si="503"/>
        <v>0</v>
      </c>
      <c r="AE541" s="32">
        <f>AE542</f>
        <v>0</v>
      </c>
      <c r="AF541" s="33"/>
      <c r="AG541" s="34"/>
      <c r="AH541" s="1" t="str">
        <f t="shared" si="504"/>
        <v/>
      </c>
    </row>
    <row r="542">
      <c r="A542" s="14" t="s">
        <v>380</v>
      </c>
      <c r="B542" s="15">
        <v>200</v>
      </c>
      <c r="C542" s="14" t="s">
        <v>65</v>
      </c>
      <c r="D542" s="14" t="s">
        <v>31</v>
      </c>
      <c r="E542" s="31" t="s">
        <v>382</v>
      </c>
      <c r="F542" s="32">
        <v>79333.199999999997</v>
      </c>
      <c r="G542" s="32">
        <v>315477.09999999998</v>
      </c>
      <c r="H542" s="32"/>
      <c r="I542" s="32"/>
      <c r="J542" s="32"/>
      <c r="K542" s="32"/>
      <c r="L542" s="32">
        <f t="shared" si="505"/>
        <v>79333.199999999997</v>
      </c>
      <c r="M542" s="32">
        <f t="shared" si="506"/>
        <v>315477.09999999998</v>
      </c>
      <c r="N542" s="32">
        <f t="shared" si="507"/>
        <v>0</v>
      </c>
      <c r="O542" s="32"/>
      <c r="P542" s="32"/>
      <c r="Q542" s="32"/>
      <c r="R542" s="32">
        <f t="shared" si="495"/>
        <v>79333.199999999997</v>
      </c>
      <c r="S542" s="32">
        <f t="shared" si="496"/>
        <v>315477.09999999998</v>
      </c>
      <c r="T542" s="32">
        <f t="shared" si="497"/>
        <v>0</v>
      </c>
      <c r="U542" s="32"/>
      <c r="V542" s="32">
        <f t="shared" si="498"/>
        <v>79333.199999999997</v>
      </c>
      <c r="W542" s="32">
        <f t="shared" si="499"/>
        <v>315477.09999999998</v>
      </c>
      <c r="X542" s="32">
        <f t="shared" si="500"/>
        <v>0</v>
      </c>
      <c r="Y542" s="32"/>
      <c r="Z542" s="32"/>
      <c r="AA542" s="32"/>
      <c r="AB542" s="32">
        <f t="shared" si="501"/>
        <v>79333.199999999997</v>
      </c>
      <c r="AC542" s="32">
        <f t="shared" si="502"/>
        <v>315477.09999999998</v>
      </c>
      <c r="AD542" s="32">
        <f t="shared" si="503"/>
        <v>0</v>
      </c>
      <c r="AE542" s="32"/>
      <c r="AF542" s="33"/>
      <c r="AG542" s="34"/>
      <c r="AH542" s="1" t="str">
        <f t="shared" si="504"/>
        <v>0701</v>
      </c>
    </row>
    <row r="543" ht="47.25">
      <c r="A543" s="14" t="s">
        <v>380</v>
      </c>
      <c r="B543" s="15" t="s">
        <v>55</v>
      </c>
      <c r="C543" s="14"/>
      <c r="D543" s="14"/>
      <c r="E543" s="31" t="s">
        <v>56</v>
      </c>
      <c r="F543" s="32">
        <f>F544</f>
        <v>5939.8000000000002</v>
      </c>
      <c r="G543" s="32">
        <f>G544</f>
        <v>21977.300000000003</v>
      </c>
      <c r="H543" s="32">
        <f>H544</f>
        <v>0</v>
      </c>
      <c r="I543" s="32">
        <f>I544</f>
        <v>0</v>
      </c>
      <c r="J543" s="32">
        <f>J544</f>
        <v>0</v>
      </c>
      <c r="K543" s="32">
        <f>K544</f>
        <v>0</v>
      </c>
      <c r="L543" s="32">
        <f t="shared" si="505"/>
        <v>5939.8000000000002</v>
      </c>
      <c r="M543" s="32">
        <f t="shared" si="506"/>
        <v>21977.300000000003</v>
      </c>
      <c r="N543" s="32">
        <f t="shared" si="507"/>
        <v>0</v>
      </c>
      <c r="O543" s="32">
        <f>O544</f>
        <v>0</v>
      </c>
      <c r="P543" s="32">
        <f>P544</f>
        <v>0</v>
      </c>
      <c r="Q543" s="32">
        <f>Q544</f>
        <v>0</v>
      </c>
      <c r="R543" s="32">
        <f t="shared" si="495"/>
        <v>5939.8000000000002</v>
      </c>
      <c r="S543" s="32">
        <f t="shared" si="496"/>
        <v>21977.300000000003</v>
      </c>
      <c r="T543" s="32">
        <f t="shared" si="497"/>
        <v>0</v>
      </c>
      <c r="U543" s="32">
        <f>U544</f>
        <v>0</v>
      </c>
      <c r="V543" s="32">
        <f t="shared" si="498"/>
        <v>5939.8000000000002</v>
      </c>
      <c r="W543" s="32">
        <f t="shared" si="499"/>
        <v>21977.300000000003</v>
      </c>
      <c r="X543" s="32">
        <f t="shared" si="500"/>
        <v>0</v>
      </c>
      <c r="Y543" s="32">
        <f>Y544</f>
        <v>0</v>
      </c>
      <c r="Z543" s="32">
        <f>Z544</f>
        <v>0</v>
      </c>
      <c r="AA543" s="32">
        <f>AA544</f>
        <v>0</v>
      </c>
      <c r="AB543" s="32">
        <f t="shared" si="501"/>
        <v>5939.8000000000002</v>
      </c>
      <c r="AC543" s="32">
        <f t="shared" si="502"/>
        <v>21977.300000000003</v>
      </c>
      <c r="AD543" s="32">
        <f t="shared" si="503"/>
        <v>0</v>
      </c>
      <c r="AE543" s="32">
        <f>AE544</f>
        <v>0</v>
      </c>
      <c r="AF543" s="33"/>
      <c r="AG543" s="34"/>
      <c r="AH543" s="1" t="str">
        <f t="shared" si="504"/>
        <v/>
      </c>
    </row>
    <row r="544">
      <c r="A544" s="14" t="s">
        <v>380</v>
      </c>
      <c r="B544" s="15" t="s">
        <v>55</v>
      </c>
      <c r="C544" s="14" t="s">
        <v>65</v>
      </c>
      <c r="D544" s="14" t="s">
        <v>31</v>
      </c>
      <c r="E544" s="31" t="s">
        <v>382</v>
      </c>
      <c r="F544" s="32">
        <v>5939.8000000000002</v>
      </c>
      <c r="G544" s="32">
        <v>21977.300000000003</v>
      </c>
      <c r="H544" s="32"/>
      <c r="I544" s="32"/>
      <c r="J544" s="32"/>
      <c r="K544" s="32"/>
      <c r="L544" s="32">
        <f t="shared" si="505"/>
        <v>5939.8000000000002</v>
      </c>
      <c r="M544" s="32">
        <f t="shared" si="506"/>
        <v>21977.300000000003</v>
      </c>
      <c r="N544" s="32">
        <f t="shared" si="507"/>
        <v>0</v>
      </c>
      <c r="O544" s="32"/>
      <c r="P544" s="32"/>
      <c r="Q544" s="32"/>
      <c r="R544" s="32">
        <f t="shared" si="495"/>
        <v>5939.8000000000002</v>
      </c>
      <c r="S544" s="32">
        <f t="shared" si="496"/>
        <v>21977.300000000003</v>
      </c>
      <c r="T544" s="32">
        <f t="shared" si="497"/>
        <v>0</v>
      </c>
      <c r="U544" s="32"/>
      <c r="V544" s="32">
        <f t="shared" si="498"/>
        <v>5939.8000000000002</v>
      </c>
      <c r="W544" s="32">
        <f t="shared" si="499"/>
        <v>21977.300000000003</v>
      </c>
      <c r="X544" s="32">
        <f t="shared" si="500"/>
        <v>0</v>
      </c>
      <c r="Y544" s="32"/>
      <c r="Z544" s="32"/>
      <c r="AA544" s="32"/>
      <c r="AB544" s="32">
        <f t="shared" si="501"/>
        <v>5939.8000000000002</v>
      </c>
      <c r="AC544" s="32">
        <f t="shared" si="502"/>
        <v>21977.300000000003</v>
      </c>
      <c r="AD544" s="32">
        <f t="shared" si="503"/>
        <v>0</v>
      </c>
      <c r="AE544" s="32"/>
      <c r="AF544" s="33"/>
      <c r="AG544" s="34"/>
      <c r="AH544" s="1" t="str">
        <f t="shared" si="504"/>
        <v>0701</v>
      </c>
    </row>
    <row r="545" s="24" customFormat="1" ht="31.5">
      <c r="A545" s="25" t="s">
        <v>383</v>
      </c>
      <c r="B545" s="26"/>
      <c r="C545" s="25"/>
      <c r="D545" s="25"/>
      <c r="E545" s="27" t="s">
        <v>259</v>
      </c>
      <c r="F545" s="28">
        <f>F546+F571</f>
        <v>1987983.5</v>
      </c>
      <c r="G545" s="28">
        <f>G546+G571</f>
        <v>1683516.7000000002</v>
      </c>
      <c r="H545" s="28">
        <f>H546+H571</f>
        <v>0</v>
      </c>
      <c r="I545" s="28">
        <f>I546+I571</f>
        <v>0</v>
      </c>
      <c r="J545" s="28">
        <f>J546+J571</f>
        <v>0</v>
      </c>
      <c r="K545" s="28">
        <f>K546+K571</f>
        <v>0</v>
      </c>
      <c r="L545" s="28">
        <f t="shared" si="505"/>
        <v>1987983.5</v>
      </c>
      <c r="M545" s="28">
        <f t="shared" si="506"/>
        <v>1683516.7000000002</v>
      </c>
      <c r="N545" s="28">
        <f t="shared" si="507"/>
        <v>0</v>
      </c>
      <c r="O545" s="28">
        <f>O546+O571</f>
        <v>7540.8939500000006</v>
      </c>
      <c r="P545" s="28">
        <f>P546+P571</f>
        <v>0</v>
      </c>
      <c r="Q545" s="28">
        <f>Q546+Q571</f>
        <v>0</v>
      </c>
      <c r="R545" s="28">
        <f t="shared" si="495"/>
        <v>1995524.3939499999</v>
      </c>
      <c r="S545" s="28">
        <f t="shared" si="496"/>
        <v>1683516.7000000002</v>
      </c>
      <c r="T545" s="28">
        <f t="shared" si="497"/>
        <v>0</v>
      </c>
      <c r="U545" s="28">
        <f>U546+U571</f>
        <v>0</v>
      </c>
      <c r="V545" s="28">
        <f t="shared" si="498"/>
        <v>1995524.3939499999</v>
      </c>
      <c r="W545" s="28">
        <f t="shared" si="499"/>
        <v>1683516.7000000002</v>
      </c>
      <c r="X545" s="28">
        <f t="shared" si="500"/>
        <v>0</v>
      </c>
      <c r="Y545" s="28">
        <f>Y546+Y571</f>
        <v>0</v>
      </c>
      <c r="Z545" s="28">
        <f>Z546+Z571</f>
        <v>-0.028000000000000001</v>
      </c>
      <c r="AA545" s="28">
        <f>AA546+AA571</f>
        <v>0</v>
      </c>
      <c r="AB545" s="28">
        <f t="shared" si="501"/>
        <v>1995524.3939499999</v>
      </c>
      <c r="AC545" s="28">
        <f t="shared" si="502"/>
        <v>1683516.6720000003</v>
      </c>
      <c r="AD545" s="28">
        <f t="shared" si="503"/>
        <v>0</v>
      </c>
      <c r="AE545" s="28">
        <f>AE546+AE571</f>
        <v>0</v>
      </c>
      <c r="AF545" s="29"/>
      <c r="AG545" s="30"/>
      <c r="AH545" s="24" t="str">
        <f t="shared" si="504"/>
        <v/>
      </c>
    </row>
    <row r="546" ht="31.5">
      <c r="A546" s="14" t="s">
        <v>384</v>
      </c>
      <c r="B546" s="15"/>
      <c r="C546" s="14"/>
      <c r="D546" s="14"/>
      <c r="E546" s="31" t="s">
        <v>385</v>
      </c>
      <c r="F546" s="32">
        <f>F550+F553+F556+F547+F565</f>
        <v>1838606.5</v>
      </c>
      <c r="G546" s="32">
        <f>G550+G553+G556+G547+G565</f>
        <v>1683516.7000000002</v>
      </c>
      <c r="H546" s="32">
        <f>H550+H553+H556+H547+H565</f>
        <v>0</v>
      </c>
      <c r="I546" s="32">
        <f>I550+I553+I556+I547+I565</f>
        <v>0</v>
      </c>
      <c r="J546" s="32">
        <f>J550+J553+J556+J547+J565</f>
        <v>0</v>
      </c>
      <c r="K546" s="32">
        <f>K550+K553+K556+K547+K565</f>
        <v>0</v>
      </c>
      <c r="L546" s="32">
        <f t="shared" si="505"/>
        <v>1838606.5</v>
      </c>
      <c r="M546" s="32">
        <f t="shared" si="506"/>
        <v>1683516.7000000002</v>
      </c>
      <c r="N546" s="32">
        <f t="shared" si="507"/>
        <v>0</v>
      </c>
      <c r="O546" s="32">
        <f>O550+O553+O556+O547+O565+O559</f>
        <v>7540.8939500000006</v>
      </c>
      <c r="P546" s="32">
        <f>P550+P553+P556+P547+P565+P559</f>
        <v>0</v>
      </c>
      <c r="Q546" s="32">
        <f>Q550+Q553+Q556+Q547+Q565+Q559</f>
        <v>0</v>
      </c>
      <c r="R546" s="32">
        <f t="shared" si="495"/>
        <v>1846147.3939499999</v>
      </c>
      <c r="S546" s="32">
        <f t="shared" si="496"/>
        <v>1683516.7000000002</v>
      </c>
      <c r="T546" s="32">
        <f t="shared" si="497"/>
        <v>0</v>
      </c>
      <c r="U546" s="32">
        <f>U550+U553+U556+U547+U565+U559</f>
        <v>0</v>
      </c>
      <c r="V546" s="32">
        <f t="shared" si="498"/>
        <v>1846147.3939499999</v>
      </c>
      <c r="W546" s="32">
        <f t="shared" si="499"/>
        <v>1683516.7000000002</v>
      </c>
      <c r="X546" s="32">
        <f t="shared" si="500"/>
        <v>0</v>
      </c>
      <c r="Y546" s="32">
        <f>Y550+Y553+Y556+Y547+Y565+Y559+Y562</f>
        <v>0</v>
      </c>
      <c r="Z546" s="32">
        <f>Z550+Z553+Z556+Z547+Z565+Z559+Z562</f>
        <v>-0.028000000000000001</v>
      </c>
      <c r="AA546" s="32">
        <f>AA550+AA553+AA556+AA547+AA565+AA559+AA562</f>
        <v>0</v>
      </c>
      <c r="AB546" s="32">
        <f t="shared" si="501"/>
        <v>1846147.3939499999</v>
      </c>
      <c r="AC546" s="32">
        <f t="shared" si="502"/>
        <v>1683516.6720000003</v>
      </c>
      <c r="AD546" s="32">
        <f t="shared" si="503"/>
        <v>0</v>
      </c>
      <c r="AE546" s="32">
        <f>AE550+AE553+AE556+AE547+AE565+AE559+AE562</f>
        <v>0</v>
      </c>
      <c r="AF546" s="33"/>
      <c r="AG546" s="34"/>
      <c r="AH546" s="1" t="str">
        <f t="shared" si="504"/>
        <v/>
      </c>
    </row>
    <row r="547" ht="31.5">
      <c r="A547" s="14" t="s">
        <v>386</v>
      </c>
      <c r="B547" s="15"/>
      <c r="C547" s="14"/>
      <c r="D547" s="14"/>
      <c r="E547" s="31" t="s">
        <v>387</v>
      </c>
      <c r="F547" s="32">
        <f t="shared" ref="F547:F583" si="536">F548</f>
        <v>581.10000000000002</v>
      </c>
      <c r="G547" s="32">
        <f t="shared" ref="G547:G583" si="537">G548</f>
        <v>0</v>
      </c>
      <c r="H547" s="32">
        <f t="shared" ref="H547:H583" si="538">H548</f>
        <v>0</v>
      </c>
      <c r="I547" s="32">
        <f t="shared" ref="I547:I557" si="539">I548</f>
        <v>0</v>
      </c>
      <c r="J547" s="32">
        <f t="shared" ref="J547:J557" si="540">J548</f>
        <v>0</v>
      </c>
      <c r="K547" s="32">
        <f t="shared" ref="K547:K557" si="541">K548</f>
        <v>0</v>
      </c>
      <c r="L547" s="32">
        <f t="shared" si="505"/>
        <v>581.10000000000002</v>
      </c>
      <c r="M547" s="32">
        <f t="shared" si="506"/>
        <v>0</v>
      </c>
      <c r="N547" s="32">
        <f t="shared" si="507"/>
        <v>0</v>
      </c>
      <c r="O547" s="32">
        <f t="shared" ref="O547:O560" si="542">O548</f>
        <v>0.016619999999999999</v>
      </c>
      <c r="P547" s="32">
        <f t="shared" ref="P547:P560" si="543">P548</f>
        <v>0</v>
      </c>
      <c r="Q547" s="32">
        <f t="shared" ref="Q547:Q560" si="544">Q548</f>
        <v>0</v>
      </c>
      <c r="R547" s="32">
        <f t="shared" si="495"/>
        <v>581.11662000000001</v>
      </c>
      <c r="S547" s="32">
        <f t="shared" si="496"/>
        <v>0</v>
      </c>
      <c r="T547" s="32">
        <f t="shared" si="497"/>
        <v>0</v>
      </c>
      <c r="U547" s="32">
        <f t="shared" ref="U547:U560" si="545">U548</f>
        <v>0</v>
      </c>
      <c r="V547" s="32">
        <f t="shared" si="498"/>
        <v>581.11662000000001</v>
      </c>
      <c r="W547" s="32">
        <f t="shared" si="499"/>
        <v>0</v>
      </c>
      <c r="X547" s="32">
        <f t="shared" si="500"/>
        <v>0</v>
      </c>
      <c r="Y547" s="32">
        <f t="shared" ref="Y547:Y563" si="546">Y548</f>
        <v>0</v>
      </c>
      <c r="Z547" s="32">
        <f t="shared" ref="Z547:Z563" si="547">Z548</f>
        <v>0</v>
      </c>
      <c r="AA547" s="32">
        <f t="shared" ref="AA547:AA563" si="548">AA548</f>
        <v>0</v>
      </c>
      <c r="AB547" s="32">
        <f t="shared" si="501"/>
        <v>581.11662000000001</v>
      </c>
      <c r="AC547" s="32">
        <f t="shared" si="502"/>
        <v>0</v>
      </c>
      <c r="AD547" s="32">
        <f t="shared" si="503"/>
        <v>0</v>
      </c>
      <c r="AE547" s="32">
        <f t="shared" ref="AE547:AE563" si="549">AE548</f>
        <v>0</v>
      </c>
      <c r="AF547" s="33"/>
      <c r="AG547" s="34"/>
      <c r="AH547" s="1" t="str">
        <f t="shared" si="504"/>
        <v/>
      </c>
    </row>
    <row r="548" ht="47.25">
      <c r="A548" s="14" t="s">
        <v>386</v>
      </c>
      <c r="B548" s="15" t="s">
        <v>29</v>
      </c>
      <c r="C548" s="14"/>
      <c r="D548" s="14"/>
      <c r="E548" s="31" t="s">
        <v>30</v>
      </c>
      <c r="F548" s="32">
        <f t="shared" si="536"/>
        <v>581.10000000000002</v>
      </c>
      <c r="G548" s="32">
        <f t="shared" si="537"/>
        <v>0</v>
      </c>
      <c r="H548" s="32">
        <f t="shared" si="538"/>
        <v>0</v>
      </c>
      <c r="I548" s="32">
        <f t="shared" si="539"/>
        <v>0</v>
      </c>
      <c r="J548" s="32">
        <f t="shared" si="540"/>
        <v>0</v>
      </c>
      <c r="K548" s="32">
        <f t="shared" si="541"/>
        <v>0</v>
      </c>
      <c r="L548" s="32">
        <f t="shared" si="505"/>
        <v>581.10000000000002</v>
      </c>
      <c r="M548" s="32">
        <f t="shared" si="506"/>
        <v>0</v>
      </c>
      <c r="N548" s="32">
        <f t="shared" si="507"/>
        <v>0</v>
      </c>
      <c r="O548" s="32">
        <f t="shared" si="542"/>
        <v>0.016619999999999999</v>
      </c>
      <c r="P548" s="32">
        <f t="shared" si="543"/>
        <v>0</v>
      </c>
      <c r="Q548" s="32">
        <f t="shared" si="544"/>
        <v>0</v>
      </c>
      <c r="R548" s="32">
        <f t="shared" ref="R548:R611" si="550">L548+O548</f>
        <v>581.11662000000001</v>
      </c>
      <c r="S548" s="32">
        <f t="shared" ref="S548:S611" si="551">M548+P548</f>
        <v>0</v>
      </c>
      <c r="T548" s="32">
        <f t="shared" ref="T548:T611" si="552">N548+Q548</f>
        <v>0</v>
      </c>
      <c r="U548" s="32">
        <f t="shared" si="545"/>
        <v>0</v>
      </c>
      <c r="V548" s="32">
        <f t="shared" ref="V548:V611" si="553">R548+U548</f>
        <v>581.11662000000001</v>
      </c>
      <c r="W548" s="32">
        <f t="shared" ref="W548:W611" si="554">S548</f>
        <v>0</v>
      </c>
      <c r="X548" s="32">
        <f t="shared" ref="X548:X611" si="555">T548</f>
        <v>0</v>
      </c>
      <c r="Y548" s="32">
        <f t="shared" si="546"/>
        <v>0</v>
      </c>
      <c r="Z548" s="32">
        <f t="shared" si="547"/>
        <v>0</v>
      </c>
      <c r="AA548" s="32">
        <f t="shared" si="548"/>
        <v>0</v>
      </c>
      <c r="AB548" s="32">
        <f t="shared" ref="AB548:AB611" si="556">V548+Y548</f>
        <v>581.11662000000001</v>
      </c>
      <c r="AC548" s="32">
        <f t="shared" ref="AC548:AC611" si="557">W548+Z548</f>
        <v>0</v>
      </c>
      <c r="AD548" s="32">
        <f t="shared" ref="AD548:AD611" si="558">X548+AA548</f>
        <v>0</v>
      </c>
      <c r="AE548" s="32">
        <f t="shared" si="549"/>
        <v>0</v>
      </c>
      <c r="AF548" s="33"/>
      <c r="AG548" s="34"/>
      <c r="AH548" s="1" t="str">
        <f t="shared" ref="AH548:AH611" si="559">CONCATENATE(C548,D548)</f>
        <v/>
      </c>
    </row>
    <row r="549">
      <c r="A549" s="14" t="s">
        <v>386</v>
      </c>
      <c r="B549" s="15">
        <v>400</v>
      </c>
      <c r="C549" s="14" t="s">
        <v>65</v>
      </c>
      <c r="D549" s="14" t="s">
        <v>288</v>
      </c>
      <c r="E549" s="31" t="s">
        <v>339</v>
      </c>
      <c r="F549" s="32">
        <v>581.10000000000002</v>
      </c>
      <c r="G549" s="32"/>
      <c r="H549" s="32"/>
      <c r="I549" s="32"/>
      <c r="J549" s="32"/>
      <c r="K549" s="32"/>
      <c r="L549" s="32">
        <f t="shared" si="505"/>
        <v>581.10000000000002</v>
      </c>
      <c r="M549" s="32">
        <f t="shared" si="506"/>
        <v>0</v>
      </c>
      <c r="N549" s="32">
        <f t="shared" si="507"/>
        <v>0</v>
      </c>
      <c r="O549" s="32">
        <v>0.016619999999999999</v>
      </c>
      <c r="P549" s="32"/>
      <c r="Q549" s="32"/>
      <c r="R549" s="32">
        <f t="shared" si="550"/>
        <v>581.11662000000001</v>
      </c>
      <c r="S549" s="32">
        <f t="shared" si="551"/>
        <v>0</v>
      </c>
      <c r="T549" s="32">
        <f t="shared" si="552"/>
        <v>0</v>
      </c>
      <c r="U549" s="32"/>
      <c r="V549" s="32">
        <f t="shared" si="553"/>
        <v>581.11662000000001</v>
      </c>
      <c r="W549" s="32">
        <f t="shared" si="554"/>
        <v>0</v>
      </c>
      <c r="X549" s="32">
        <f t="shared" si="555"/>
        <v>0</v>
      </c>
      <c r="Y549" s="32"/>
      <c r="Z549" s="32"/>
      <c r="AA549" s="32"/>
      <c r="AB549" s="32">
        <f t="shared" si="556"/>
        <v>581.11662000000001</v>
      </c>
      <c r="AC549" s="32">
        <f t="shared" si="557"/>
        <v>0</v>
      </c>
      <c r="AD549" s="32">
        <f t="shared" si="558"/>
        <v>0</v>
      </c>
      <c r="AE549" s="32"/>
      <c r="AF549" s="33"/>
      <c r="AG549" s="34"/>
      <c r="AH549" s="1" t="str">
        <f t="shared" si="559"/>
        <v>0702</v>
      </c>
    </row>
    <row r="550" ht="47.25">
      <c r="A550" s="14" t="s">
        <v>388</v>
      </c>
      <c r="B550" s="15"/>
      <c r="C550" s="14"/>
      <c r="D550" s="14"/>
      <c r="E550" s="31" t="s">
        <v>389</v>
      </c>
      <c r="F550" s="32">
        <f t="shared" si="536"/>
        <v>847.29999999999995</v>
      </c>
      <c r="G550" s="32">
        <f t="shared" si="537"/>
        <v>331205.40000000002</v>
      </c>
      <c r="H550" s="32">
        <f t="shared" si="538"/>
        <v>0</v>
      </c>
      <c r="I550" s="32">
        <f t="shared" si="539"/>
        <v>0</v>
      </c>
      <c r="J550" s="32">
        <f t="shared" si="540"/>
        <v>0</v>
      </c>
      <c r="K550" s="32">
        <f t="shared" si="541"/>
        <v>0</v>
      </c>
      <c r="L550" s="32">
        <f t="shared" si="505"/>
        <v>847.29999999999995</v>
      </c>
      <c r="M550" s="32">
        <f t="shared" si="506"/>
        <v>331205.40000000002</v>
      </c>
      <c r="N550" s="32">
        <f t="shared" si="507"/>
        <v>0</v>
      </c>
      <c r="O550" s="32">
        <f t="shared" si="542"/>
        <v>0</v>
      </c>
      <c r="P550" s="32">
        <f t="shared" si="543"/>
        <v>0</v>
      </c>
      <c r="Q550" s="32">
        <f t="shared" si="544"/>
        <v>0</v>
      </c>
      <c r="R550" s="32">
        <f t="shared" si="550"/>
        <v>847.29999999999995</v>
      </c>
      <c r="S550" s="32">
        <f t="shared" si="551"/>
        <v>331205.40000000002</v>
      </c>
      <c r="T550" s="32">
        <f t="shared" si="552"/>
        <v>0</v>
      </c>
      <c r="U550" s="32">
        <f t="shared" si="545"/>
        <v>0</v>
      </c>
      <c r="V550" s="32">
        <f t="shared" si="553"/>
        <v>847.29999999999995</v>
      </c>
      <c r="W550" s="32">
        <f t="shared" si="554"/>
        <v>331205.40000000002</v>
      </c>
      <c r="X550" s="32">
        <f t="shared" si="555"/>
        <v>0</v>
      </c>
      <c r="Y550" s="32">
        <f t="shared" si="546"/>
        <v>0</v>
      </c>
      <c r="Z550" s="32">
        <f t="shared" si="547"/>
        <v>-0.029000000000000001</v>
      </c>
      <c r="AA550" s="32">
        <f t="shared" si="548"/>
        <v>0</v>
      </c>
      <c r="AB550" s="32">
        <f t="shared" si="556"/>
        <v>847.29999999999995</v>
      </c>
      <c r="AC550" s="32">
        <f t="shared" si="557"/>
        <v>331205.37100000004</v>
      </c>
      <c r="AD550" s="32">
        <f t="shared" si="558"/>
        <v>0</v>
      </c>
      <c r="AE550" s="32">
        <f t="shared" si="549"/>
        <v>0</v>
      </c>
      <c r="AF550" s="33"/>
      <c r="AG550" s="34"/>
      <c r="AH550" s="1" t="str">
        <f t="shared" si="559"/>
        <v/>
      </c>
    </row>
    <row r="551" ht="47.25">
      <c r="A551" s="14" t="s">
        <v>388</v>
      </c>
      <c r="B551" s="15" t="s">
        <v>29</v>
      </c>
      <c r="C551" s="14"/>
      <c r="D551" s="14"/>
      <c r="E551" s="31" t="s">
        <v>30</v>
      </c>
      <c r="F551" s="32">
        <f t="shared" si="536"/>
        <v>847.29999999999995</v>
      </c>
      <c r="G551" s="32">
        <f t="shared" si="537"/>
        <v>331205.40000000002</v>
      </c>
      <c r="H551" s="32">
        <f t="shared" si="538"/>
        <v>0</v>
      </c>
      <c r="I551" s="32">
        <f t="shared" si="539"/>
        <v>0</v>
      </c>
      <c r="J551" s="32">
        <f t="shared" si="540"/>
        <v>0</v>
      </c>
      <c r="K551" s="32">
        <f t="shared" si="541"/>
        <v>0</v>
      </c>
      <c r="L551" s="32">
        <f t="shared" si="505"/>
        <v>847.29999999999995</v>
      </c>
      <c r="M551" s="32">
        <f t="shared" si="506"/>
        <v>331205.40000000002</v>
      </c>
      <c r="N551" s="32">
        <f t="shared" si="507"/>
        <v>0</v>
      </c>
      <c r="O551" s="32">
        <f t="shared" si="542"/>
        <v>0</v>
      </c>
      <c r="P551" s="32">
        <f t="shared" si="543"/>
        <v>0</v>
      </c>
      <c r="Q551" s="32">
        <f t="shared" si="544"/>
        <v>0</v>
      </c>
      <c r="R551" s="32">
        <f t="shared" si="550"/>
        <v>847.29999999999995</v>
      </c>
      <c r="S551" s="32">
        <f t="shared" si="551"/>
        <v>331205.40000000002</v>
      </c>
      <c r="T551" s="32">
        <f t="shared" si="552"/>
        <v>0</v>
      </c>
      <c r="U551" s="32">
        <f t="shared" si="545"/>
        <v>0</v>
      </c>
      <c r="V551" s="32">
        <f t="shared" si="553"/>
        <v>847.29999999999995</v>
      </c>
      <c r="W551" s="32">
        <f t="shared" si="554"/>
        <v>331205.40000000002</v>
      </c>
      <c r="X551" s="32">
        <f t="shared" si="555"/>
        <v>0</v>
      </c>
      <c r="Y551" s="32">
        <f t="shared" si="546"/>
        <v>0</v>
      </c>
      <c r="Z551" s="32">
        <f t="shared" si="547"/>
        <v>-0.029000000000000001</v>
      </c>
      <c r="AA551" s="32">
        <f t="shared" si="548"/>
        <v>0</v>
      </c>
      <c r="AB551" s="32">
        <f t="shared" si="556"/>
        <v>847.29999999999995</v>
      </c>
      <c r="AC551" s="32">
        <f t="shared" si="557"/>
        <v>331205.37100000004</v>
      </c>
      <c r="AD551" s="32">
        <f t="shared" si="558"/>
        <v>0</v>
      </c>
      <c r="AE551" s="32">
        <f t="shared" si="549"/>
        <v>0</v>
      </c>
      <c r="AF551" s="33"/>
      <c r="AG551" s="34"/>
      <c r="AH551" s="1" t="str">
        <f t="shared" si="559"/>
        <v/>
      </c>
    </row>
    <row r="552">
      <c r="A552" s="14" t="s">
        <v>388</v>
      </c>
      <c r="B552" s="15">
        <v>400</v>
      </c>
      <c r="C552" s="14" t="s">
        <v>65</v>
      </c>
      <c r="D552" s="14" t="s">
        <v>288</v>
      </c>
      <c r="E552" s="31" t="s">
        <v>339</v>
      </c>
      <c r="F552" s="32">
        <v>847.29999999999995</v>
      </c>
      <c r="G552" s="32">
        <v>331205.40000000002</v>
      </c>
      <c r="H552" s="32"/>
      <c r="I552" s="32"/>
      <c r="J552" s="32"/>
      <c r="K552" s="32"/>
      <c r="L552" s="32">
        <f t="shared" si="505"/>
        <v>847.29999999999995</v>
      </c>
      <c r="M552" s="32">
        <f t="shared" si="506"/>
        <v>331205.40000000002</v>
      </c>
      <c r="N552" s="32">
        <f t="shared" si="507"/>
        <v>0</v>
      </c>
      <c r="O552" s="32"/>
      <c r="P552" s="32"/>
      <c r="Q552" s="32"/>
      <c r="R552" s="32">
        <f t="shared" si="550"/>
        <v>847.29999999999995</v>
      </c>
      <c r="S552" s="32">
        <f t="shared" si="551"/>
        <v>331205.40000000002</v>
      </c>
      <c r="T552" s="32">
        <f t="shared" si="552"/>
        <v>0</v>
      </c>
      <c r="U552" s="32"/>
      <c r="V552" s="32">
        <f t="shared" si="553"/>
        <v>847.29999999999995</v>
      </c>
      <c r="W552" s="32">
        <f t="shared" si="554"/>
        <v>331205.40000000002</v>
      </c>
      <c r="X552" s="32">
        <f t="shared" si="555"/>
        <v>0</v>
      </c>
      <c r="Y552" s="32"/>
      <c r="Z552" s="32">
        <v>-0.029000000000000001</v>
      </c>
      <c r="AA552" s="32"/>
      <c r="AB552" s="32">
        <f t="shared" si="556"/>
        <v>847.29999999999995</v>
      </c>
      <c r="AC552" s="32">
        <f t="shared" si="557"/>
        <v>331205.37100000004</v>
      </c>
      <c r="AD552" s="32">
        <f t="shared" si="558"/>
        <v>0</v>
      </c>
      <c r="AE552" s="32"/>
      <c r="AF552" s="33"/>
      <c r="AG552" s="34"/>
      <c r="AH552" s="1" t="str">
        <f t="shared" si="559"/>
        <v>0702</v>
      </c>
    </row>
    <row r="553" ht="31.5">
      <c r="A553" s="14" t="s">
        <v>390</v>
      </c>
      <c r="B553" s="15"/>
      <c r="C553" s="14"/>
      <c r="D553" s="14"/>
      <c r="E553" s="31" t="s">
        <v>391</v>
      </c>
      <c r="F553" s="32">
        <f t="shared" si="536"/>
        <v>836.29999999999995</v>
      </c>
      <c r="G553" s="32">
        <f t="shared" si="537"/>
        <v>1077.5</v>
      </c>
      <c r="H553" s="32">
        <f t="shared" si="538"/>
        <v>0</v>
      </c>
      <c r="I553" s="32">
        <f t="shared" si="539"/>
        <v>0</v>
      </c>
      <c r="J553" s="32">
        <f t="shared" si="540"/>
        <v>0</v>
      </c>
      <c r="K553" s="32">
        <f t="shared" si="541"/>
        <v>0</v>
      </c>
      <c r="L553" s="32">
        <f t="shared" si="505"/>
        <v>836.29999999999995</v>
      </c>
      <c r="M553" s="32">
        <f t="shared" si="506"/>
        <v>1077.5</v>
      </c>
      <c r="N553" s="32">
        <f t="shared" si="507"/>
        <v>0</v>
      </c>
      <c r="O553" s="32">
        <f t="shared" si="542"/>
        <v>7540.8158800000001</v>
      </c>
      <c r="P553" s="32">
        <f t="shared" si="543"/>
        <v>0</v>
      </c>
      <c r="Q553" s="32">
        <f t="shared" si="544"/>
        <v>0</v>
      </c>
      <c r="R553" s="32">
        <f t="shared" si="550"/>
        <v>8377.1158799999994</v>
      </c>
      <c r="S553" s="32">
        <f t="shared" si="551"/>
        <v>1077.5</v>
      </c>
      <c r="T553" s="32">
        <f t="shared" si="552"/>
        <v>0</v>
      </c>
      <c r="U553" s="32">
        <f t="shared" si="545"/>
        <v>0</v>
      </c>
      <c r="V553" s="32">
        <f t="shared" si="553"/>
        <v>8377.1158799999994</v>
      </c>
      <c r="W553" s="32">
        <f t="shared" si="554"/>
        <v>1077.5</v>
      </c>
      <c r="X553" s="32">
        <f t="shared" si="555"/>
        <v>0</v>
      </c>
      <c r="Y553" s="32">
        <f t="shared" si="546"/>
        <v>0</v>
      </c>
      <c r="Z553" s="32">
        <f t="shared" si="547"/>
        <v>0</v>
      </c>
      <c r="AA553" s="32">
        <f t="shared" si="548"/>
        <v>0</v>
      </c>
      <c r="AB553" s="32">
        <f t="shared" si="556"/>
        <v>8377.1158799999994</v>
      </c>
      <c r="AC553" s="32">
        <f t="shared" si="557"/>
        <v>1077.5</v>
      </c>
      <c r="AD553" s="32">
        <f t="shared" si="558"/>
        <v>0</v>
      </c>
      <c r="AE553" s="32">
        <f t="shared" si="549"/>
        <v>0</v>
      </c>
      <c r="AF553" s="33"/>
      <c r="AG553" s="34"/>
      <c r="AH553" s="1" t="str">
        <f t="shared" si="559"/>
        <v/>
      </c>
    </row>
    <row r="554" ht="47.25">
      <c r="A554" s="14" t="s">
        <v>390</v>
      </c>
      <c r="B554" s="15" t="s">
        <v>29</v>
      </c>
      <c r="C554" s="14"/>
      <c r="D554" s="14"/>
      <c r="E554" s="31" t="s">
        <v>30</v>
      </c>
      <c r="F554" s="32">
        <f t="shared" si="536"/>
        <v>836.29999999999995</v>
      </c>
      <c r="G554" s="32">
        <f t="shared" si="537"/>
        <v>1077.5</v>
      </c>
      <c r="H554" s="32">
        <f t="shared" si="538"/>
        <v>0</v>
      </c>
      <c r="I554" s="32">
        <f t="shared" si="539"/>
        <v>0</v>
      </c>
      <c r="J554" s="32">
        <f t="shared" si="540"/>
        <v>0</v>
      </c>
      <c r="K554" s="32">
        <f t="shared" si="541"/>
        <v>0</v>
      </c>
      <c r="L554" s="32">
        <f t="shared" si="505"/>
        <v>836.29999999999995</v>
      </c>
      <c r="M554" s="32">
        <f t="shared" si="506"/>
        <v>1077.5</v>
      </c>
      <c r="N554" s="32">
        <f t="shared" si="507"/>
        <v>0</v>
      </c>
      <c r="O554" s="32">
        <f t="shared" si="542"/>
        <v>7540.8158800000001</v>
      </c>
      <c r="P554" s="32">
        <f t="shared" si="543"/>
        <v>0</v>
      </c>
      <c r="Q554" s="32">
        <f t="shared" si="544"/>
        <v>0</v>
      </c>
      <c r="R554" s="32">
        <f t="shared" si="550"/>
        <v>8377.1158799999994</v>
      </c>
      <c r="S554" s="32">
        <f t="shared" si="551"/>
        <v>1077.5</v>
      </c>
      <c r="T554" s="32">
        <f t="shared" si="552"/>
        <v>0</v>
      </c>
      <c r="U554" s="32">
        <f t="shared" si="545"/>
        <v>0</v>
      </c>
      <c r="V554" s="32">
        <f t="shared" si="553"/>
        <v>8377.1158799999994</v>
      </c>
      <c r="W554" s="32">
        <f t="shared" si="554"/>
        <v>1077.5</v>
      </c>
      <c r="X554" s="32">
        <f t="shared" si="555"/>
        <v>0</v>
      </c>
      <c r="Y554" s="32">
        <f t="shared" si="546"/>
        <v>0</v>
      </c>
      <c r="Z554" s="32">
        <f t="shared" si="547"/>
        <v>0</v>
      </c>
      <c r="AA554" s="32">
        <f t="shared" si="548"/>
        <v>0</v>
      </c>
      <c r="AB554" s="32">
        <f t="shared" si="556"/>
        <v>8377.1158799999994</v>
      </c>
      <c r="AC554" s="32">
        <f t="shared" si="557"/>
        <v>1077.5</v>
      </c>
      <c r="AD554" s="32">
        <f t="shared" si="558"/>
        <v>0</v>
      </c>
      <c r="AE554" s="32">
        <f t="shared" si="549"/>
        <v>0</v>
      </c>
      <c r="AF554" s="33"/>
      <c r="AG554" s="34"/>
      <c r="AH554" s="1" t="str">
        <f t="shared" si="559"/>
        <v/>
      </c>
    </row>
    <row r="555">
      <c r="A555" s="14" t="s">
        <v>390</v>
      </c>
      <c r="B555" s="15">
        <v>400</v>
      </c>
      <c r="C555" s="14" t="s">
        <v>65</v>
      </c>
      <c r="D555" s="14" t="s">
        <v>288</v>
      </c>
      <c r="E555" s="31" t="s">
        <v>339</v>
      </c>
      <c r="F555" s="32">
        <v>836.29999999999995</v>
      </c>
      <c r="G555" s="32">
        <v>1077.5</v>
      </c>
      <c r="H555" s="32"/>
      <c r="I555" s="32"/>
      <c r="J555" s="32"/>
      <c r="K555" s="32"/>
      <c r="L555" s="32">
        <f t="shared" si="505"/>
        <v>836.29999999999995</v>
      </c>
      <c r="M555" s="32">
        <f t="shared" si="506"/>
        <v>1077.5</v>
      </c>
      <c r="N555" s="32">
        <f t="shared" si="507"/>
        <v>0</v>
      </c>
      <c r="O555" s="32">
        <v>7540.8158800000001</v>
      </c>
      <c r="P555" s="32"/>
      <c r="Q555" s="32"/>
      <c r="R555" s="32">
        <f t="shared" si="550"/>
        <v>8377.1158799999994</v>
      </c>
      <c r="S555" s="32">
        <f t="shared" si="551"/>
        <v>1077.5</v>
      </c>
      <c r="T555" s="32">
        <f t="shared" si="552"/>
        <v>0</v>
      </c>
      <c r="U555" s="32"/>
      <c r="V555" s="32">
        <f t="shared" si="553"/>
        <v>8377.1158799999994</v>
      </c>
      <c r="W555" s="32">
        <f t="shared" si="554"/>
        <v>1077.5</v>
      </c>
      <c r="X555" s="32">
        <f t="shared" si="555"/>
        <v>0</v>
      </c>
      <c r="Y555" s="32"/>
      <c r="Z555" s="32"/>
      <c r="AA555" s="32"/>
      <c r="AB555" s="32">
        <f t="shared" si="556"/>
        <v>8377.1158799999994</v>
      </c>
      <c r="AC555" s="32">
        <f t="shared" si="557"/>
        <v>1077.5</v>
      </c>
      <c r="AD555" s="32">
        <f t="shared" si="558"/>
        <v>0</v>
      </c>
      <c r="AE555" s="32"/>
      <c r="AF555" s="33"/>
      <c r="AG555" s="34"/>
      <c r="AH555" s="1" t="str">
        <f t="shared" si="559"/>
        <v>0702</v>
      </c>
    </row>
    <row r="556" ht="126">
      <c r="A556" s="14" t="s">
        <v>392</v>
      </c>
      <c r="B556" s="15"/>
      <c r="C556" s="14"/>
      <c r="D556" s="14"/>
      <c r="E556" s="31" t="s">
        <v>393</v>
      </c>
      <c r="F556" s="32">
        <f t="shared" si="536"/>
        <v>1681950.3999999999</v>
      </c>
      <c r="G556" s="32">
        <f t="shared" si="537"/>
        <v>1351233.8</v>
      </c>
      <c r="H556" s="32">
        <f t="shared" si="538"/>
        <v>0</v>
      </c>
      <c r="I556" s="32">
        <f t="shared" si="539"/>
        <v>0</v>
      </c>
      <c r="J556" s="32">
        <f t="shared" si="540"/>
        <v>0</v>
      </c>
      <c r="K556" s="32">
        <f t="shared" si="541"/>
        <v>0</v>
      </c>
      <c r="L556" s="32">
        <f t="shared" si="505"/>
        <v>1681950.3999999999</v>
      </c>
      <c r="M556" s="32">
        <f t="shared" si="506"/>
        <v>1351233.8</v>
      </c>
      <c r="N556" s="32">
        <f t="shared" si="507"/>
        <v>0</v>
      </c>
      <c r="O556" s="32">
        <f t="shared" si="542"/>
        <v>0</v>
      </c>
      <c r="P556" s="32">
        <f t="shared" si="543"/>
        <v>0</v>
      </c>
      <c r="Q556" s="32">
        <f t="shared" si="544"/>
        <v>0</v>
      </c>
      <c r="R556" s="32">
        <f t="shared" si="550"/>
        <v>1681950.3999999999</v>
      </c>
      <c r="S556" s="32">
        <f t="shared" si="551"/>
        <v>1351233.8</v>
      </c>
      <c r="T556" s="32">
        <f t="shared" si="552"/>
        <v>0</v>
      </c>
      <c r="U556" s="32">
        <f t="shared" si="545"/>
        <v>0</v>
      </c>
      <c r="V556" s="32">
        <f t="shared" si="553"/>
        <v>1681950.3999999999</v>
      </c>
      <c r="W556" s="32">
        <f t="shared" si="554"/>
        <v>1351233.8</v>
      </c>
      <c r="X556" s="32">
        <f t="shared" si="555"/>
        <v>0</v>
      </c>
      <c r="Y556" s="32">
        <f t="shared" si="546"/>
        <v>0</v>
      </c>
      <c r="Z556" s="32">
        <f t="shared" si="547"/>
        <v>0</v>
      </c>
      <c r="AA556" s="32">
        <f t="shared" si="548"/>
        <v>0</v>
      </c>
      <c r="AB556" s="32">
        <f t="shared" si="556"/>
        <v>1681950.3999999999</v>
      </c>
      <c r="AC556" s="32">
        <f t="shared" si="557"/>
        <v>1351233.8</v>
      </c>
      <c r="AD556" s="32">
        <f t="shared" si="558"/>
        <v>0</v>
      </c>
      <c r="AE556" s="32">
        <f t="shared" si="549"/>
        <v>0</v>
      </c>
      <c r="AF556" s="33"/>
      <c r="AG556" s="34"/>
      <c r="AH556" s="1" t="str">
        <f t="shared" si="559"/>
        <v/>
      </c>
    </row>
    <row r="557" ht="47.25">
      <c r="A557" s="14" t="s">
        <v>392</v>
      </c>
      <c r="B557" s="15" t="s">
        <v>29</v>
      </c>
      <c r="C557" s="14"/>
      <c r="D557" s="14"/>
      <c r="E557" s="31" t="s">
        <v>30</v>
      </c>
      <c r="F557" s="32">
        <f t="shared" si="536"/>
        <v>1681950.3999999999</v>
      </c>
      <c r="G557" s="32">
        <f t="shared" si="537"/>
        <v>1351233.8</v>
      </c>
      <c r="H557" s="32">
        <f t="shared" si="538"/>
        <v>0</v>
      </c>
      <c r="I557" s="32">
        <f t="shared" si="539"/>
        <v>0</v>
      </c>
      <c r="J557" s="32">
        <f t="shared" si="540"/>
        <v>0</v>
      </c>
      <c r="K557" s="32">
        <f t="shared" si="541"/>
        <v>0</v>
      </c>
      <c r="L557" s="32">
        <f t="shared" si="505"/>
        <v>1681950.3999999999</v>
      </c>
      <c r="M557" s="32">
        <f t="shared" si="506"/>
        <v>1351233.8</v>
      </c>
      <c r="N557" s="32">
        <f t="shared" si="507"/>
        <v>0</v>
      </c>
      <c r="O557" s="32">
        <f t="shared" si="542"/>
        <v>0</v>
      </c>
      <c r="P557" s="32">
        <f t="shared" si="543"/>
        <v>0</v>
      </c>
      <c r="Q557" s="32">
        <f t="shared" si="544"/>
        <v>0</v>
      </c>
      <c r="R557" s="32">
        <f t="shared" si="550"/>
        <v>1681950.3999999999</v>
      </c>
      <c r="S557" s="32">
        <f t="shared" si="551"/>
        <v>1351233.8</v>
      </c>
      <c r="T557" s="32">
        <f t="shared" si="552"/>
        <v>0</v>
      </c>
      <c r="U557" s="32">
        <f t="shared" si="545"/>
        <v>0</v>
      </c>
      <c r="V557" s="32">
        <f t="shared" si="553"/>
        <v>1681950.3999999999</v>
      </c>
      <c r="W557" s="32">
        <f t="shared" si="554"/>
        <v>1351233.8</v>
      </c>
      <c r="X557" s="32">
        <f t="shared" si="555"/>
        <v>0</v>
      </c>
      <c r="Y557" s="32">
        <f t="shared" si="546"/>
        <v>0</v>
      </c>
      <c r="Z557" s="32">
        <f t="shared" si="547"/>
        <v>0</v>
      </c>
      <c r="AA557" s="32">
        <f t="shared" si="548"/>
        <v>0</v>
      </c>
      <c r="AB557" s="32">
        <f t="shared" si="556"/>
        <v>1681950.3999999999</v>
      </c>
      <c r="AC557" s="32">
        <f t="shared" si="557"/>
        <v>1351233.8</v>
      </c>
      <c r="AD557" s="32">
        <f t="shared" si="558"/>
        <v>0</v>
      </c>
      <c r="AE557" s="32">
        <f t="shared" si="549"/>
        <v>0</v>
      </c>
      <c r="AF557" s="33"/>
      <c r="AG557" s="34"/>
      <c r="AH557" s="1" t="str">
        <f t="shared" si="559"/>
        <v/>
      </c>
    </row>
    <row r="558">
      <c r="A558" s="14" t="s">
        <v>392</v>
      </c>
      <c r="B558" s="15">
        <v>400</v>
      </c>
      <c r="C558" s="14" t="s">
        <v>65</v>
      </c>
      <c r="D558" s="14" t="s">
        <v>288</v>
      </c>
      <c r="E558" s="31" t="s">
        <v>339</v>
      </c>
      <c r="F558" s="32">
        <v>1681950.3999999999</v>
      </c>
      <c r="G558" s="32">
        <v>1351233.8</v>
      </c>
      <c r="H558" s="32"/>
      <c r="I558" s="32"/>
      <c r="J558" s="32"/>
      <c r="K558" s="32"/>
      <c r="L558" s="32">
        <f t="shared" ref="L558:L621" si="560">F558+I558</f>
        <v>1681950.3999999999</v>
      </c>
      <c r="M558" s="32">
        <f t="shared" ref="M558:M621" si="561">G558+J558</f>
        <v>1351233.8</v>
      </c>
      <c r="N558" s="32">
        <f t="shared" ref="N558:N621" si="562">H558+K558</f>
        <v>0</v>
      </c>
      <c r="O558" s="32"/>
      <c r="P558" s="32"/>
      <c r="Q558" s="32"/>
      <c r="R558" s="32">
        <f t="shared" si="550"/>
        <v>1681950.3999999999</v>
      </c>
      <c r="S558" s="32">
        <f t="shared" si="551"/>
        <v>1351233.8</v>
      </c>
      <c r="T558" s="32">
        <f t="shared" si="552"/>
        <v>0</v>
      </c>
      <c r="U558" s="32"/>
      <c r="V558" s="32">
        <f t="shared" si="553"/>
        <v>1681950.3999999999</v>
      </c>
      <c r="W558" s="32">
        <f t="shared" si="554"/>
        <v>1351233.8</v>
      </c>
      <c r="X558" s="32">
        <f t="shared" si="555"/>
        <v>0</v>
      </c>
      <c r="Y558" s="32"/>
      <c r="Z558" s="32"/>
      <c r="AA558" s="32"/>
      <c r="AB558" s="32">
        <f t="shared" si="556"/>
        <v>1681950.3999999999</v>
      </c>
      <c r="AC558" s="32">
        <f t="shared" si="557"/>
        <v>1351233.8</v>
      </c>
      <c r="AD558" s="32">
        <f t="shared" si="558"/>
        <v>0</v>
      </c>
      <c r="AE558" s="32"/>
      <c r="AF558" s="33"/>
      <c r="AG558" s="34"/>
      <c r="AH558" s="1" t="str">
        <f t="shared" si="559"/>
        <v>0702</v>
      </c>
    </row>
    <row r="559">
      <c r="A559" s="14" t="s">
        <v>394</v>
      </c>
      <c r="B559" s="15"/>
      <c r="C559" s="14"/>
      <c r="D559" s="14"/>
      <c r="E559" s="35" t="s">
        <v>395</v>
      </c>
      <c r="F559" s="32"/>
      <c r="G559" s="32"/>
      <c r="H559" s="32"/>
      <c r="I559" s="32"/>
      <c r="J559" s="32"/>
      <c r="K559" s="32"/>
      <c r="L559" s="32"/>
      <c r="M559" s="32"/>
      <c r="N559" s="32"/>
      <c r="O559" s="32">
        <f t="shared" si="542"/>
        <v>0.061449999999999998</v>
      </c>
      <c r="P559" s="32">
        <f t="shared" si="543"/>
        <v>0</v>
      </c>
      <c r="Q559" s="32">
        <f t="shared" si="544"/>
        <v>0</v>
      </c>
      <c r="R559" s="32">
        <f t="shared" si="550"/>
        <v>0.061449999999999998</v>
      </c>
      <c r="S559" s="32">
        <f t="shared" si="551"/>
        <v>0</v>
      </c>
      <c r="T559" s="32">
        <f t="shared" si="552"/>
        <v>0</v>
      </c>
      <c r="U559" s="32">
        <f t="shared" si="545"/>
        <v>0</v>
      </c>
      <c r="V559" s="32">
        <f t="shared" si="553"/>
        <v>0.061449999999999998</v>
      </c>
      <c r="W559" s="32">
        <f t="shared" si="554"/>
        <v>0</v>
      </c>
      <c r="X559" s="32">
        <f t="shared" si="555"/>
        <v>0</v>
      </c>
      <c r="Y559" s="32">
        <f t="shared" si="546"/>
        <v>0</v>
      </c>
      <c r="Z559" s="32">
        <f t="shared" si="547"/>
        <v>0</v>
      </c>
      <c r="AA559" s="32">
        <f t="shared" si="548"/>
        <v>0</v>
      </c>
      <c r="AB559" s="32">
        <f t="shared" si="556"/>
        <v>0.061449999999999998</v>
      </c>
      <c r="AC559" s="32">
        <f t="shared" si="557"/>
        <v>0</v>
      </c>
      <c r="AD559" s="32">
        <f t="shared" si="558"/>
        <v>0</v>
      </c>
      <c r="AE559" s="32">
        <f t="shared" si="549"/>
        <v>0</v>
      </c>
      <c r="AF559" s="33"/>
      <c r="AG559" s="34"/>
      <c r="AH559" s="1" t="str">
        <f t="shared" si="559"/>
        <v/>
      </c>
    </row>
    <row r="560">
      <c r="A560" s="14" t="s">
        <v>394</v>
      </c>
      <c r="B560" s="15" t="s">
        <v>29</v>
      </c>
      <c r="C560" s="14"/>
      <c r="D560" s="14"/>
      <c r="E560" s="31" t="s">
        <v>30</v>
      </c>
      <c r="F560" s="32"/>
      <c r="G560" s="32"/>
      <c r="H560" s="32"/>
      <c r="I560" s="32"/>
      <c r="J560" s="32"/>
      <c r="K560" s="32"/>
      <c r="L560" s="32"/>
      <c r="M560" s="32"/>
      <c r="N560" s="32"/>
      <c r="O560" s="32">
        <f t="shared" si="542"/>
        <v>0.061449999999999998</v>
      </c>
      <c r="P560" s="32">
        <f t="shared" si="543"/>
        <v>0</v>
      </c>
      <c r="Q560" s="32">
        <f t="shared" si="544"/>
        <v>0</v>
      </c>
      <c r="R560" s="32">
        <f t="shared" si="550"/>
        <v>0.061449999999999998</v>
      </c>
      <c r="S560" s="32">
        <f t="shared" si="551"/>
        <v>0</v>
      </c>
      <c r="T560" s="32">
        <f t="shared" si="552"/>
        <v>0</v>
      </c>
      <c r="U560" s="32">
        <f t="shared" si="545"/>
        <v>0</v>
      </c>
      <c r="V560" s="32">
        <f t="shared" si="553"/>
        <v>0.061449999999999998</v>
      </c>
      <c r="W560" s="32">
        <f t="shared" si="554"/>
        <v>0</v>
      </c>
      <c r="X560" s="32">
        <f t="shared" si="555"/>
        <v>0</v>
      </c>
      <c r="Y560" s="32">
        <f t="shared" si="546"/>
        <v>0</v>
      </c>
      <c r="Z560" s="32">
        <f t="shared" si="547"/>
        <v>0</v>
      </c>
      <c r="AA560" s="32">
        <f t="shared" si="548"/>
        <v>0</v>
      </c>
      <c r="AB560" s="32">
        <f t="shared" si="556"/>
        <v>0.061449999999999998</v>
      </c>
      <c r="AC560" s="32">
        <f t="shared" si="557"/>
        <v>0</v>
      </c>
      <c r="AD560" s="32">
        <f t="shared" si="558"/>
        <v>0</v>
      </c>
      <c r="AE560" s="32">
        <f t="shared" si="549"/>
        <v>0</v>
      </c>
      <c r="AF560" s="33"/>
      <c r="AG560" s="34"/>
      <c r="AH560" s="1" t="str">
        <f t="shared" si="559"/>
        <v/>
      </c>
    </row>
    <row r="561">
      <c r="A561" s="14" t="s">
        <v>394</v>
      </c>
      <c r="B561" s="15">
        <v>400</v>
      </c>
      <c r="C561" s="14" t="s">
        <v>65</v>
      </c>
      <c r="D561" s="14" t="s">
        <v>288</v>
      </c>
      <c r="E561" s="31" t="s">
        <v>339</v>
      </c>
      <c r="F561" s="32"/>
      <c r="G561" s="32"/>
      <c r="H561" s="32"/>
      <c r="I561" s="32"/>
      <c r="J561" s="32"/>
      <c r="K561" s="32"/>
      <c r="L561" s="32"/>
      <c r="M561" s="32"/>
      <c r="N561" s="32"/>
      <c r="O561" s="32">
        <v>0.061449999999999998</v>
      </c>
      <c r="P561" s="32"/>
      <c r="Q561" s="32"/>
      <c r="R561" s="32">
        <f t="shared" si="550"/>
        <v>0.061449999999999998</v>
      </c>
      <c r="S561" s="32">
        <f t="shared" si="551"/>
        <v>0</v>
      </c>
      <c r="T561" s="32">
        <f t="shared" si="552"/>
        <v>0</v>
      </c>
      <c r="U561" s="32"/>
      <c r="V561" s="32">
        <f t="shared" si="553"/>
        <v>0.061449999999999998</v>
      </c>
      <c r="W561" s="32">
        <f t="shared" si="554"/>
        <v>0</v>
      </c>
      <c r="X561" s="32">
        <f t="shared" si="555"/>
        <v>0</v>
      </c>
      <c r="Y561" s="32"/>
      <c r="Z561" s="32"/>
      <c r="AA561" s="32"/>
      <c r="AB561" s="32">
        <f t="shared" si="556"/>
        <v>0.061449999999999998</v>
      </c>
      <c r="AC561" s="32">
        <f t="shared" si="557"/>
        <v>0</v>
      </c>
      <c r="AD561" s="32">
        <f t="shared" si="558"/>
        <v>0</v>
      </c>
      <c r="AE561" s="32"/>
      <c r="AF561" s="33"/>
      <c r="AG561" s="34"/>
      <c r="AH561" s="1" t="str">
        <f t="shared" si="559"/>
        <v>0702</v>
      </c>
    </row>
    <row r="562">
      <c r="A562" s="14" t="s">
        <v>396</v>
      </c>
      <c r="B562" s="15"/>
      <c r="C562" s="14"/>
      <c r="D562" s="14"/>
      <c r="E562" s="35" t="s">
        <v>397</v>
      </c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>
        <f t="shared" si="546"/>
        <v>0</v>
      </c>
      <c r="Z562" s="32">
        <f t="shared" si="547"/>
        <v>0.001</v>
      </c>
      <c r="AA562" s="32">
        <f t="shared" si="548"/>
        <v>0</v>
      </c>
      <c r="AB562" s="32">
        <f t="shared" si="556"/>
        <v>0</v>
      </c>
      <c r="AC562" s="32">
        <f t="shared" si="557"/>
        <v>0.001</v>
      </c>
      <c r="AD562" s="32">
        <f t="shared" si="558"/>
        <v>0</v>
      </c>
      <c r="AE562" s="32">
        <f t="shared" si="549"/>
        <v>0</v>
      </c>
      <c r="AF562" s="33"/>
      <c r="AG562" s="34"/>
      <c r="AH562" s="1" t="str">
        <f t="shared" si="559"/>
        <v/>
      </c>
    </row>
    <row r="563">
      <c r="A563" s="14" t="s">
        <v>396</v>
      </c>
      <c r="B563" s="15" t="s">
        <v>29</v>
      </c>
      <c r="C563" s="14"/>
      <c r="D563" s="14"/>
      <c r="E563" s="31" t="s">
        <v>30</v>
      </c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>
        <f t="shared" si="546"/>
        <v>0</v>
      </c>
      <c r="Z563" s="32">
        <f t="shared" si="547"/>
        <v>0.001</v>
      </c>
      <c r="AA563" s="32">
        <f t="shared" si="548"/>
        <v>0</v>
      </c>
      <c r="AB563" s="32">
        <f t="shared" si="556"/>
        <v>0</v>
      </c>
      <c r="AC563" s="32">
        <f t="shared" si="557"/>
        <v>0.001</v>
      </c>
      <c r="AD563" s="32">
        <f t="shared" si="558"/>
        <v>0</v>
      </c>
      <c r="AE563" s="32">
        <f t="shared" si="549"/>
        <v>0</v>
      </c>
      <c r="AF563" s="33"/>
      <c r="AG563" s="34"/>
      <c r="AH563" s="1" t="str">
        <f t="shared" si="559"/>
        <v/>
      </c>
    </row>
    <row r="564">
      <c r="A564" s="14" t="s">
        <v>396</v>
      </c>
      <c r="B564" s="15">
        <v>400</v>
      </c>
      <c r="C564" s="14" t="s">
        <v>65</v>
      </c>
      <c r="D564" s="14" t="s">
        <v>288</v>
      </c>
      <c r="E564" s="31" t="s">
        <v>339</v>
      </c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>
        <v>0.001</v>
      </c>
      <c r="AA564" s="32"/>
      <c r="AB564" s="32">
        <f t="shared" si="556"/>
        <v>0</v>
      </c>
      <c r="AC564" s="32">
        <f t="shared" si="557"/>
        <v>0.001</v>
      </c>
      <c r="AD564" s="32">
        <f t="shared" si="558"/>
        <v>0</v>
      </c>
      <c r="AE564" s="32"/>
      <c r="AF564" s="33"/>
      <c r="AG564" s="34"/>
      <c r="AH564" s="1" t="str">
        <f t="shared" si="559"/>
        <v>0702</v>
      </c>
    </row>
    <row r="565" ht="31.5">
      <c r="A565" s="14" t="s">
        <v>398</v>
      </c>
      <c r="B565" s="15"/>
      <c r="C565" s="14"/>
      <c r="D565" s="14"/>
      <c r="E565" s="31" t="s">
        <v>399</v>
      </c>
      <c r="F565" s="32">
        <f>F566+F569</f>
        <v>154391.39999999999</v>
      </c>
      <c r="G565" s="32">
        <f>G566+G569</f>
        <v>0</v>
      </c>
      <c r="H565" s="32">
        <f>H566+H569</f>
        <v>0</v>
      </c>
      <c r="I565" s="32">
        <f>I566+I569</f>
        <v>0</v>
      </c>
      <c r="J565" s="32">
        <f>J566+J569</f>
        <v>0</v>
      </c>
      <c r="K565" s="32">
        <f>K566+K569</f>
        <v>0</v>
      </c>
      <c r="L565" s="32">
        <f t="shared" si="560"/>
        <v>154391.39999999999</v>
      </c>
      <c r="M565" s="32">
        <f t="shared" si="561"/>
        <v>0</v>
      </c>
      <c r="N565" s="32">
        <f t="shared" si="562"/>
        <v>0</v>
      </c>
      <c r="O565" s="32">
        <f>O566+O569</f>
        <v>0</v>
      </c>
      <c r="P565" s="32">
        <f>P566+P569</f>
        <v>0</v>
      </c>
      <c r="Q565" s="32">
        <f>Q566+Q569</f>
        <v>0</v>
      </c>
      <c r="R565" s="32">
        <f t="shared" si="550"/>
        <v>154391.39999999999</v>
      </c>
      <c r="S565" s="32">
        <f t="shared" si="551"/>
        <v>0</v>
      </c>
      <c r="T565" s="32">
        <f t="shared" si="552"/>
        <v>0</v>
      </c>
      <c r="U565" s="32">
        <f>U566+U569</f>
        <v>0</v>
      </c>
      <c r="V565" s="32">
        <f t="shared" si="553"/>
        <v>154391.39999999999</v>
      </c>
      <c r="W565" s="32">
        <f t="shared" si="554"/>
        <v>0</v>
      </c>
      <c r="X565" s="32">
        <f t="shared" si="555"/>
        <v>0</v>
      </c>
      <c r="Y565" s="32">
        <f>Y566+Y569</f>
        <v>0</v>
      </c>
      <c r="Z565" s="32">
        <f>Z566+Z569</f>
        <v>0</v>
      </c>
      <c r="AA565" s="32">
        <f>AA566+AA569</f>
        <v>0</v>
      </c>
      <c r="AB565" s="32">
        <f t="shared" si="556"/>
        <v>154391.39999999999</v>
      </c>
      <c r="AC565" s="32">
        <f t="shared" si="557"/>
        <v>0</v>
      </c>
      <c r="AD565" s="32">
        <f t="shared" si="558"/>
        <v>0</v>
      </c>
      <c r="AE565" s="32">
        <f>AE566+AE569</f>
        <v>0</v>
      </c>
      <c r="AF565" s="33"/>
      <c r="AG565" s="34"/>
      <c r="AH565" s="1" t="str">
        <f t="shared" si="559"/>
        <v/>
      </c>
    </row>
    <row r="566" ht="31.5">
      <c r="A566" s="14" t="s">
        <v>398</v>
      </c>
      <c r="B566" s="15" t="s">
        <v>48</v>
      </c>
      <c r="C566" s="14"/>
      <c r="D566" s="14"/>
      <c r="E566" s="31" t="s">
        <v>49</v>
      </c>
      <c r="F566" s="32">
        <f>F567+F568</f>
        <v>130103.2</v>
      </c>
      <c r="G566" s="32">
        <f>G567+G568</f>
        <v>0</v>
      </c>
      <c r="H566" s="32">
        <f>H567+H568</f>
        <v>0</v>
      </c>
      <c r="I566" s="32">
        <f>I567+I568</f>
        <v>0</v>
      </c>
      <c r="J566" s="32">
        <f>J567+J568</f>
        <v>0</v>
      </c>
      <c r="K566" s="32">
        <f>K567+K568</f>
        <v>0</v>
      </c>
      <c r="L566" s="32">
        <f t="shared" si="560"/>
        <v>130103.2</v>
      </c>
      <c r="M566" s="32">
        <f t="shared" si="561"/>
        <v>0</v>
      </c>
      <c r="N566" s="32">
        <f t="shared" si="562"/>
        <v>0</v>
      </c>
      <c r="O566" s="32">
        <f>O567+O568</f>
        <v>0</v>
      </c>
      <c r="P566" s="32">
        <f>P567+P568</f>
        <v>0</v>
      </c>
      <c r="Q566" s="32">
        <f>Q567+Q568</f>
        <v>0</v>
      </c>
      <c r="R566" s="32">
        <f t="shared" si="550"/>
        <v>130103.2</v>
      </c>
      <c r="S566" s="32">
        <f t="shared" si="551"/>
        <v>0</v>
      </c>
      <c r="T566" s="32">
        <f t="shared" si="552"/>
        <v>0</v>
      </c>
      <c r="U566" s="32">
        <f>U567+U568</f>
        <v>0</v>
      </c>
      <c r="V566" s="32">
        <f t="shared" si="553"/>
        <v>130103.2</v>
      </c>
      <c r="W566" s="32">
        <f t="shared" si="554"/>
        <v>0</v>
      </c>
      <c r="X566" s="32">
        <f t="shared" si="555"/>
        <v>0</v>
      </c>
      <c r="Y566" s="32">
        <f>Y567+Y568</f>
        <v>0</v>
      </c>
      <c r="Z566" s="32">
        <f>Z567+Z568</f>
        <v>0</v>
      </c>
      <c r="AA566" s="32">
        <f>AA567+AA568</f>
        <v>0</v>
      </c>
      <c r="AB566" s="32">
        <f t="shared" si="556"/>
        <v>130103.2</v>
      </c>
      <c r="AC566" s="32">
        <f t="shared" si="557"/>
        <v>0</v>
      </c>
      <c r="AD566" s="32">
        <f t="shared" si="558"/>
        <v>0</v>
      </c>
      <c r="AE566" s="32">
        <f>AE567+AE568</f>
        <v>0</v>
      </c>
      <c r="AF566" s="33"/>
      <c r="AG566" s="34"/>
      <c r="AH566" s="1" t="str">
        <f t="shared" si="559"/>
        <v/>
      </c>
    </row>
    <row r="567">
      <c r="A567" s="14" t="s">
        <v>398</v>
      </c>
      <c r="B567" s="15">
        <v>200</v>
      </c>
      <c r="C567" s="14" t="s">
        <v>65</v>
      </c>
      <c r="D567" s="14" t="s">
        <v>31</v>
      </c>
      <c r="E567" s="31" t="s">
        <v>382</v>
      </c>
      <c r="F567" s="32">
        <f>5985</f>
        <v>5985</v>
      </c>
      <c r="G567" s="32"/>
      <c r="H567" s="32"/>
      <c r="I567" s="32"/>
      <c r="J567" s="32"/>
      <c r="K567" s="32"/>
      <c r="L567" s="32">
        <f t="shared" si="560"/>
        <v>5985</v>
      </c>
      <c r="M567" s="32">
        <f t="shared" si="561"/>
        <v>0</v>
      </c>
      <c r="N567" s="32">
        <f t="shared" si="562"/>
        <v>0</v>
      </c>
      <c r="O567" s="32"/>
      <c r="P567" s="32"/>
      <c r="Q567" s="32"/>
      <c r="R567" s="32">
        <f t="shared" si="550"/>
        <v>5985</v>
      </c>
      <c r="S567" s="32">
        <f t="shared" si="551"/>
        <v>0</v>
      </c>
      <c r="T567" s="32">
        <f t="shared" si="552"/>
        <v>0</v>
      </c>
      <c r="U567" s="32"/>
      <c r="V567" s="32">
        <f t="shared" si="553"/>
        <v>5985</v>
      </c>
      <c r="W567" s="32">
        <f t="shared" si="554"/>
        <v>0</v>
      </c>
      <c r="X567" s="32">
        <f t="shared" si="555"/>
        <v>0</v>
      </c>
      <c r="Y567" s="32"/>
      <c r="Z567" s="32"/>
      <c r="AA567" s="32"/>
      <c r="AB567" s="32">
        <f t="shared" si="556"/>
        <v>5985</v>
      </c>
      <c r="AC567" s="32">
        <f t="shared" si="557"/>
        <v>0</v>
      </c>
      <c r="AD567" s="32">
        <f t="shared" si="558"/>
        <v>0</v>
      </c>
      <c r="AE567" s="32"/>
      <c r="AF567" s="33"/>
      <c r="AG567" s="34"/>
      <c r="AH567" s="1" t="str">
        <f t="shared" si="559"/>
        <v>0701</v>
      </c>
    </row>
    <row r="568">
      <c r="A568" s="14" t="s">
        <v>398</v>
      </c>
      <c r="B568" s="15">
        <v>200</v>
      </c>
      <c r="C568" s="14" t="s">
        <v>65</v>
      </c>
      <c r="D568" s="14" t="s">
        <v>288</v>
      </c>
      <c r="E568" s="31" t="s">
        <v>339</v>
      </c>
      <c r="F568" s="32">
        <f>142334.4-12647.8-5568.4</f>
        <v>124118.2</v>
      </c>
      <c r="G568" s="32"/>
      <c r="H568" s="32"/>
      <c r="I568" s="32"/>
      <c r="J568" s="32"/>
      <c r="K568" s="32"/>
      <c r="L568" s="32">
        <f t="shared" si="560"/>
        <v>124118.2</v>
      </c>
      <c r="M568" s="32">
        <f t="shared" si="561"/>
        <v>0</v>
      </c>
      <c r="N568" s="32">
        <f t="shared" si="562"/>
        <v>0</v>
      </c>
      <c r="O568" s="32"/>
      <c r="P568" s="32"/>
      <c r="Q568" s="32"/>
      <c r="R568" s="32">
        <f t="shared" si="550"/>
        <v>124118.2</v>
      </c>
      <c r="S568" s="32">
        <f t="shared" si="551"/>
        <v>0</v>
      </c>
      <c r="T568" s="32">
        <f t="shared" si="552"/>
        <v>0</v>
      </c>
      <c r="U568" s="32"/>
      <c r="V568" s="32">
        <f t="shared" si="553"/>
        <v>124118.2</v>
      </c>
      <c r="W568" s="32">
        <f t="shared" si="554"/>
        <v>0</v>
      </c>
      <c r="X568" s="32">
        <f t="shared" si="555"/>
        <v>0</v>
      </c>
      <c r="Y568" s="32"/>
      <c r="Z568" s="32"/>
      <c r="AA568" s="32"/>
      <c r="AB568" s="32">
        <f t="shared" si="556"/>
        <v>124118.2</v>
      </c>
      <c r="AC568" s="32">
        <f t="shared" si="557"/>
        <v>0</v>
      </c>
      <c r="AD568" s="32">
        <f t="shared" si="558"/>
        <v>0</v>
      </c>
      <c r="AE568" s="32"/>
      <c r="AF568" s="33"/>
      <c r="AG568" s="34"/>
      <c r="AH568" s="1" t="str">
        <f t="shared" si="559"/>
        <v>0702</v>
      </c>
    </row>
    <row r="569" ht="47.25">
      <c r="A569" s="14" t="s">
        <v>398</v>
      </c>
      <c r="B569" s="15" t="s">
        <v>55</v>
      </c>
      <c r="C569" s="14"/>
      <c r="D569" s="14"/>
      <c r="E569" s="31" t="s">
        <v>56</v>
      </c>
      <c r="F569" s="32">
        <f>F570</f>
        <v>24288.199999999997</v>
      </c>
      <c r="G569" s="32">
        <f>G570</f>
        <v>0</v>
      </c>
      <c r="H569" s="32">
        <f>H570</f>
        <v>0</v>
      </c>
      <c r="I569" s="32">
        <f>I570</f>
        <v>0</v>
      </c>
      <c r="J569" s="32">
        <f>J570</f>
        <v>0</v>
      </c>
      <c r="K569" s="32">
        <f>K570</f>
        <v>0</v>
      </c>
      <c r="L569" s="32">
        <f t="shared" si="560"/>
        <v>24288.199999999997</v>
      </c>
      <c r="M569" s="32">
        <f t="shared" si="561"/>
        <v>0</v>
      </c>
      <c r="N569" s="32">
        <f t="shared" si="562"/>
        <v>0</v>
      </c>
      <c r="O569" s="32">
        <f>O570</f>
        <v>0</v>
      </c>
      <c r="P569" s="32">
        <f>P570</f>
        <v>0</v>
      </c>
      <c r="Q569" s="32">
        <f>Q570</f>
        <v>0</v>
      </c>
      <c r="R569" s="32">
        <f t="shared" si="550"/>
        <v>24288.199999999997</v>
      </c>
      <c r="S569" s="32">
        <f t="shared" si="551"/>
        <v>0</v>
      </c>
      <c r="T569" s="32">
        <f t="shared" si="552"/>
        <v>0</v>
      </c>
      <c r="U569" s="32">
        <f>U570</f>
        <v>0</v>
      </c>
      <c r="V569" s="32">
        <f t="shared" si="553"/>
        <v>24288.199999999997</v>
      </c>
      <c r="W569" s="32">
        <f t="shared" si="554"/>
        <v>0</v>
      </c>
      <c r="X569" s="32">
        <f t="shared" si="555"/>
        <v>0</v>
      </c>
      <c r="Y569" s="32">
        <f>Y570</f>
        <v>0</v>
      </c>
      <c r="Z569" s="32">
        <f>Z570</f>
        <v>0</v>
      </c>
      <c r="AA569" s="32">
        <f>AA570</f>
        <v>0</v>
      </c>
      <c r="AB569" s="32">
        <f t="shared" si="556"/>
        <v>24288.199999999997</v>
      </c>
      <c r="AC569" s="32">
        <f t="shared" si="557"/>
        <v>0</v>
      </c>
      <c r="AD569" s="32">
        <f t="shared" si="558"/>
        <v>0</v>
      </c>
      <c r="AE569" s="32">
        <f>AE570</f>
        <v>0</v>
      </c>
      <c r="AF569" s="33"/>
      <c r="AG569" s="34"/>
      <c r="AH569" s="1" t="str">
        <f t="shared" si="559"/>
        <v/>
      </c>
    </row>
    <row r="570">
      <c r="A570" s="14" t="s">
        <v>398</v>
      </c>
      <c r="B570" s="15" t="s">
        <v>55</v>
      </c>
      <c r="C570" s="14" t="s">
        <v>65</v>
      </c>
      <c r="D570" s="14" t="s">
        <v>288</v>
      </c>
      <c r="E570" s="31" t="s">
        <v>339</v>
      </c>
      <c r="F570" s="32">
        <f>6072+18216.1+0.1</f>
        <v>24288.199999999997</v>
      </c>
      <c r="G570" s="32"/>
      <c r="H570" s="32"/>
      <c r="I570" s="32"/>
      <c r="J570" s="32"/>
      <c r="K570" s="32"/>
      <c r="L570" s="32">
        <f t="shared" si="560"/>
        <v>24288.199999999997</v>
      </c>
      <c r="M570" s="32">
        <f t="shared" si="561"/>
        <v>0</v>
      </c>
      <c r="N570" s="32">
        <f t="shared" si="562"/>
        <v>0</v>
      </c>
      <c r="O570" s="32"/>
      <c r="P570" s="32"/>
      <c r="Q570" s="32"/>
      <c r="R570" s="32">
        <f t="shared" si="550"/>
        <v>24288.199999999997</v>
      </c>
      <c r="S570" s="32">
        <f t="shared" si="551"/>
        <v>0</v>
      </c>
      <c r="T570" s="32">
        <f t="shared" si="552"/>
        <v>0</v>
      </c>
      <c r="U570" s="32"/>
      <c r="V570" s="32">
        <f t="shared" si="553"/>
        <v>24288.199999999997</v>
      </c>
      <c r="W570" s="32">
        <f t="shared" si="554"/>
        <v>0</v>
      </c>
      <c r="X570" s="32">
        <f t="shared" si="555"/>
        <v>0</v>
      </c>
      <c r="Y570" s="32"/>
      <c r="Z570" s="32"/>
      <c r="AA570" s="32"/>
      <c r="AB570" s="32">
        <f t="shared" si="556"/>
        <v>24288.199999999997</v>
      </c>
      <c r="AC570" s="32">
        <f t="shared" si="557"/>
        <v>0</v>
      </c>
      <c r="AD570" s="32">
        <f t="shared" si="558"/>
        <v>0</v>
      </c>
      <c r="AE570" s="32"/>
      <c r="AF570" s="33"/>
      <c r="AG570" s="34"/>
      <c r="AH570" s="1" t="str">
        <f t="shared" si="559"/>
        <v>0702</v>
      </c>
    </row>
    <row r="571">
      <c r="A571" s="14" t="s">
        <v>400</v>
      </c>
      <c r="B571" s="15"/>
      <c r="C571" s="14"/>
      <c r="D571" s="14"/>
      <c r="E571" s="31" t="s">
        <v>261</v>
      </c>
      <c r="F571" s="32">
        <f t="shared" ref="F571:F575" si="563">F572</f>
        <v>149377</v>
      </c>
      <c r="G571" s="32">
        <f t="shared" ref="G571:G575" si="564">G572</f>
        <v>0</v>
      </c>
      <c r="H571" s="32">
        <f t="shared" ref="H571:H575" si="565">H572</f>
        <v>0</v>
      </c>
      <c r="I571" s="32">
        <f t="shared" ref="I571:I583" si="566">I572</f>
        <v>0</v>
      </c>
      <c r="J571" s="32">
        <f t="shared" ref="J571:J583" si="567">J572</f>
        <v>0</v>
      </c>
      <c r="K571" s="32">
        <f t="shared" ref="K571:K583" si="568">K572</f>
        <v>0</v>
      </c>
      <c r="L571" s="32">
        <f t="shared" si="560"/>
        <v>149377</v>
      </c>
      <c r="M571" s="32">
        <f t="shared" si="561"/>
        <v>0</v>
      </c>
      <c r="N571" s="32">
        <f t="shared" si="562"/>
        <v>0</v>
      </c>
      <c r="O571" s="32">
        <f>O572</f>
        <v>0</v>
      </c>
      <c r="P571" s="32">
        <f>P572</f>
        <v>0</v>
      </c>
      <c r="Q571" s="32">
        <f>Q572</f>
        <v>0</v>
      </c>
      <c r="R571" s="32">
        <f t="shared" si="550"/>
        <v>149377</v>
      </c>
      <c r="S571" s="32">
        <f t="shared" si="551"/>
        <v>0</v>
      </c>
      <c r="T571" s="32">
        <f t="shared" si="552"/>
        <v>0</v>
      </c>
      <c r="U571" s="32">
        <f>U572</f>
        <v>0</v>
      </c>
      <c r="V571" s="32">
        <f t="shared" si="553"/>
        <v>149377</v>
      </c>
      <c r="W571" s="32">
        <f t="shared" si="554"/>
        <v>0</v>
      </c>
      <c r="X571" s="32">
        <f t="shared" si="555"/>
        <v>0</v>
      </c>
      <c r="Y571" s="32">
        <f>Y572</f>
        <v>0</v>
      </c>
      <c r="Z571" s="32">
        <f>Z572</f>
        <v>0</v>
      </c>
      <c r="AA571" s="32">
        <f>AA572</f>
        <v>0</v>
      </c>
      <c r="AB571" s="32">
        <f t="shared" si="556"/>
        <v>149377</v>
      </c>
      <c r="AC571" s="32">
        <f t="shared" si="557"/>
        <v>0</v>
      </c>
      <c r="AD571" s="32">
        <f t="shared" si="558"/>
        <v>0</v>
      </c>
      <c r="AE571" s="32">
        <f>AE572</f>
        <v>0</v>
      </c>
      <c r="AF571" s="33"/>
      <c r="AG571" s="34"/>
      <c r="AH571" s="1" t="str">
        <f t="shared" si="559"/>
        <v/>
      </c>
    </row>
    <row r="572" ht="31.5">
      <c r="A572" s="14" t="s">
        <v>401</v>
      </c>
      <c r="B572" s="15"/>
      <c r="C572" s="14"/>
      <c r="D572" s="14"/>
      <c r="E572" s="31" t="s">
        <v>402</v>
      </c>
      <c r="F572" s="32">
        <f>F575</f>
        <v>149377</v>
      </c>
      <c r="G572" s="32">
        <f>G575</f>
        <v>0</v>
      </c>
      <c r="H572" s="32">
        <f>H575</f>
        <v>0</v>
      </c>
      <c r="I572" s="32">
        <f>I575</f>
        <v>0</v>
      </c>
      <c r="J572" s="32">
        <f>J575</f>
        <v>0</v>
      </c>
      <c r="K572" s="32">
        <f>K575</f>
        <v>0</v>
      </c>
      <c r="L572" s="32">
        <f t="shared" si="560"/>
        <v>149377</v>
      </c>
      <c r="M572" s="32">
        <f t="shared" si="561"/>
        <v>0</v>
      </c>
      <c r="N572" s="32">
        <f t="shared" si="562"/>
        <v>0</v>
      </c>
      <c r="O572" s="32">
        <f>O575+O573</f>
        <v>0</v>
      </c>
      <c r="P572" s="32">
        <f>P575+P573</f>
        <v>0</v>
      </c>
      <c r="Q572" s="32">
        <f>Q575+Q573</f>
        <v>0</v>
      </c>
      <c r="R572" s="32">
        <f t="shared" si="550"/>
        <v>149377</v>
      </c>
      <c r="S572" s="32">
        <f t="shared" si="551"/>
        <v>0</v>
      </c>
      <c r="T572" s="32">
        <f t="shared" si="552"/>
        <v>0</v>
      </c>
      <c r="U572" s="32">
        <f>U575+U573</f>
        <v>0</v>
      </c>
      <c r="V572" s="32">
        <f t="shared" si="553"/>
        <v>149377</v>
      </c>
      <c r="W572" s="32">
        <f t="shared" si="554"/>
        <v>0</v>
      </c>
      <c r="X572" s="32">
        <f t="shared" si="555"/>
        <v>0</v>
      </c>
      <c r="Y572" s="32">
        <f>Y575+Y573</f>
        <v>0</v>
      </c>
      <c r="Z572" s="32">
        <f>Z575+Z573</f>
        <v>0</v>
      </c>
      <c r="AA572" s="32">
        <f>AA575+AA573</f>
        <v>0</v>
      </c>
      <c r="AB572" s="32">
        <f t="shared" si="556"/>
        <v>149377</v>
      </c>
      <c r="AC572" s="32">
        <f t="shared" si="557"/>
        <v>0</v>
      </c>
      <c r="AD572" s="32">
        <f t="shared" si="558"/>
        <v>0</v>
      </c>
      <c r="AE572" s="32">
        <f>AE575+AE573</f>
        <v>0</v>
      </c>
      <c r="AF572" s="33"/>
      <c r="AG572" s="34"/>
      <c r="AH572" s="1" t="str">
        <f t="shared" si="559"/>
        <v/>
      </c>
    </row>
    <row r="573" ht="31.5" hidden="1">
      <c r="A573" s="14" t="s">
        <v>401</v>
      </c>
      <c r="B573" s="15" t="s">
        <v>48</v>
      </c>
      <c r="C573" s="14"/>
      <c r="D573" s="14"/>
      <c r="E573" s="31" t="s">
        <v>49</v>
      </c>
      <c r="F573" s="32"/>
      <c r="G573" s="32"/>
      <c r="H573" s="32"/>
      <c r="I573" s="32"/>
      <c r="J573" s="32"/>
      <c r="K573" s="32"/>
      <c r="L573" s="32"/>
      <c r="M573" s="32"/>
      <c r="N573" s="32"/>
      <c r="O573" s="32">
        <f>O574</f>
        <v>0</v>
      </c>
      <c r="P573" s="32">
        <f>P574</f>
        <v>0</v>
      </c>
      <c r="Q573" s="32">
        <f>Q574</f>
        <v>0</v>
      </c>
      <c r="R573" s="32">
        <f t="shared" si="550"/>
        <v>0</v>
      </c>
      <c r="S573" s="32">
        <f t="shared" si="551"/>
        <v>0</v>
      </c>
      <c r="T573" s="32">
        <f t="shared" si="552"/>
        <v>0</v>
      </c>
      <c r="U573" s="32">
        <f>U574</f>
        <v>0</v>
      </c>
      <c r="V573" s="32">
        <f t="shared" si="553"/>
        <v>0</v>
      </c>
      <c r="W573" s="32">
        <f t="shared" si="554"/>
        <v>0</v>
      </c>
      <c r="X573" s="32">
        <f t="shared" si="555"/>
        <v>0</v>
      </c>
      <c r="Y573" s="32">
        <f>Y574</f>
        <v>0</v>
      </c>
      <c r="Z573" s="32">
        <f>Z574</f>
        <v>0</v>
      </c>
      <c r="AA573" s="32">
        <f>AA574</f>
        <v>0</v>
      </c>
      <c r="AB573" s="32">
        <f t="shared" si="556"/>
        <v>0</v>
      </c>
      <c r="AC573" s="32">
        <f t="shared" si="557"/>
        <v>0</v>
      </c>
      <c r="AD573" s="32">
        <f t="shared" si="558"/>
        <v>0</v>
      </c>
      <c r="AE573" s="32">
        <f>AE574</f>
        <v>0</v>
      </c>
      <c r="AF573" s="29">
        <v>0</v>
      </c>
      <c r="AG573" s="34"/>
      <c r="AH573" s="1" t="str">
        <f t="shared" si="559"/>
        <v/>
      </c>
    </row>
    <row r="574" ht="31.5" hidden="1">
      <c r="A574" s="14" t="s">
        <v>401</v>
      </c>
      <c r="B574" s="15">
        <v>200</v>
      </c>
      <c r="C574" s="14" t="s">
        <v>65</v>
      </c>
      <c r="D574" s="14" t="s">
        <v>288</v>
      </c>
      <c r="E574" s="31" t="s">
        <v>339</v>
      </c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>
        <f t="shared" si="550"/>
        <v>0</v>
      </c>
      <c r="S574" s="32">
        <f t="shared" si="551"/>
        <v>0</v>
      </c>
      <c r="T574" s="32">
        <f t="shared" si="552"/>
        <v>0</v>
      </c>
      <c r="U574" s="32"/>
      <c r="V574" s="32">
        <f t="shared" si="553"/>
        <v>0</v>
      </c>
      <c r="W574" s="32">
        <f t="shared" si="554"/>
        <v>0</v>
      </c>
      <c r="X574" s="32">
        <f t="shared" si="555"/>
        <v>0</v>
      </c>
      <c r="Y574" s="32"/>
      <c r="Z574" s="32"/>
      <c r="AA574" s="32"/>
      <c r="AB574" s="32">
        <f t="shared" si="556"/>
        <v>0</v>
      </c>
      <c r="AC574" s="32">
        <f t="shared" si="557"/>
        <v>0</v>
      </c>
      <c r="AD574" s="32">
        <f t="shared" si="558"/>
        <v>0</v>
      </c>
      <c r="AE574" s="32"/>
      <c r="AF574" s="29">
        <v>0</v>
      </c>
      <c r="AG574" s="34"/>
      <c r="AH574" s="1" t="str">
        <f t="shared" si="559"/>
        <v>0702</v>
      </c>
    </row>
    <row r="575" ht="47.25">
      <c r="A575" s="14" t="s">
        <v>401</v>
      </c>
      <c r="B575" s="15" t="s">
        <v>55</v>
      </c>
      <c r="C575" s="14"/>
      <c r="D575" s="14"/>
      <c r="E575" s="31" t="s">
        <v>56</v>
      </c>
      <c r="F575" s="32">
        <f t="shared" si="563"/>
        <v>149377</v>
      </c>
      <c r="G575" s="32">
        <f t="shared" si="564"/>
        <v>0</v>
      </c>
      <c r="H575" s="32">
        <f t="shared" si="565"/>
        <v>0</v>
      </c>
      <c r="I575" s="32">
        <f t="shared" si="566"/>
        <v>0</v>
      </c>
      <c r="J575" s="32">
        <f t="shared" si="567"/>
        <v>0</v>
      </c>
      <c r="K575" s="32">
        <f t="shared" si="568"/>
        <v>0</v>
      </c>
      <c r="L575" s="32">
        <f t="shared" si="560"/>
        <v>149377</v>
      </c>
      <c r="M575" s="32">
        <f t="shared" si="561"/>
        <v>0</v>
      </c>
      <c r="N575" s="32">
        <f t="shared" si="562"/>
        <v>0</v>
      </c>
      <c r="O575" s="32">
        <f>O576</f>
        <v>0</v>
      </c>
      <c r="P575" s="32">
        <f>P576</f>
        <v>0</v>
      </c>
      <c r="Q575" s="32">
        <f>Q576</f>
        <v>0</v>
      </c>
      <c r="R575" s="32">
        <f t="shared" si="550"/>
        <v>149377</v>
      </c>
      <c r="S575" s="32">
        <f t="shared" si="551"/>
        <v>0</v>
      </c>
      <c r="T575" s="32">
        <f t="shared" si="552"/>
        <v>0</v>
      </c>
      <c r="U575" s="32">
        <f>U576</f>
        <v>0</v>
      </c>
      <c r="V575" s="32">
        <f t="shared" si="553"/>
        <v>149377</v>
      </c>
      <c r="W575" s="32">
        <f t="shared" si="554"/>
        <v>0</v>
      </c>
      <c r="X575" s="32">
        <f t="shared" si="555"/>
        <v>0</v>
      </c>
      <c r="Y575" s="32">
        <f>Y576</f>
        <v>0</v>
      </c>
      <c r="Z575" s="32">
        <f>Z576</f>
        <v>0</v>
      </c>
      <c r="AA575" s="32">
        <f>AA576</f>
        <v>0</v>
      </c>
      <c r="AB575" s="32">
        <f t="shared" si="556"/>
        <v>149377</v>
      </c>
      <c r="AC575" s="32">
        <f t="shared" si="557"/>
        <v>0</v>
      </c>
      <c r="AD575" s="32">
        <f t="shared" si="558"/>
        <v>0</v>
      </c>
      <c r="AE575" s="32">
        <f>AE576</f>
        <v>0</v>
      </c>
      <c r="AF575" s="33"/>
      <c r="AG575" s="34"/>
      <c r="AH575" s="1" t="str">
        <f t="shared" si="559"/>
        <v/>
      </c>
    </row>
    <row r="576">
      <c r="A576" s="14" t="s">
        <v>401</v>
      </c>
      <c r="B576" s="15" t="s">
        <v>55</v>
      </c>
      <c r="C576" s="14" t="s">
        <v>65</v>
      </c>
      <c r="D576" s="14" t="s">
        <v>288</v>
      </c>
      <c r="E576" s="31" t="s">
        <v>339</v>
      </c>
      <c r="F576" s="32">
        <v>149377</v>
      </c>
      <c r="G576" s="32"/>
      <c r="H576" s="32"/>
      <c r="I576" s="32"/>
      <c r="J576" s="32"/>
      <c r="K576" s="32"/>
      <c r="L576" s="32">
        <f t="shared" si="560"/>
        <v>149377</v>
      </c>
      <c r="M576" s="32">
        <f t="shared" si="561"/>
        <v>0</v>
      </c>
      <c r="N576" s="32">
        <f t="shared" si="562"/>
        <v>0</v>
      </c>
      <c r="O576" s="32"/>
      <c r="P576" s="32"/>
      <c r="Q576" s="32"/>
      <c r="R576" s="32">
        <f t="shared" si="550"/>
        <v>149377</v>
      </c>
      <c r="S576" s="32">
        <f t="shared" si="551"/>
        <v>0</v>
      </c>
      <c r="T576" s="32">
        <f t="shared" si="552"/>
        <v>0</v>
      </c>
      <c r="U576" s="32"/>
      <c r="V576" s="32">
        <f t="shared" si="553"/>
        <v>149377</v>
      </c>
      <c r="W576" s="32">
        <f t="shared" si="554"/>
        <v>0</v>
      </c>
      <c r="X576" s="32">
        <f t="shared" si="555"/>
        <v>0</v>
      </c>
      <c r="Y576" s="32"/>
      <c r="Z576" s="32"/>
      <c r="AA576" s="32"/>
      <c r="AB576" s="32">
        <f t="shared" si="556"/>
        <v>149377</v>
      </c>
      <c r="AC576" s="32">
        <f t="shared" si="557"/>
        <v>0</v>
      </c>
      <c r="AD576" s="32">
        <f t="shared" si="558"/>
        <v>0</v>
      </c>
      <c r="AE576" s="32"/>
      <c r="AF576" s="33"/>
      <c r="AG576" s="34"/>
      <c r="AH576" s="1" t="str">
        <f t="shared" si="559"/>
        <v>0702</v>
      </c>
    </row>
    <row r="577" s="24" customFormat="1">
      <c r="A577" s="25" t="s">
        <v>403</v>
      </c>
      <c r="B577" s="26"/>
      <c r="C577" s="25"/>
      <c r="D577" s="25"/>
      <c r="E577" s="27" t="s">
        <v>24</v>
      </c>
      <c r="F577" s="28">
        <f t="shared" si="536"/>
        <v>33334.599999999999</v>
      </c>
      <c r="G577" s="28">
        <f t="shared" si="537"/>
        <v>65000</v>
      </c>
      <c r="H577" s="28">
        <f t="shared" si="538"/>
        <v>0</v>
      </c>
      <c r="I577" s="28">
        <f t="shared" si="566"/>
        <v>0</v>
      </c>
      <c r="J577" s="28">
        <f t="shared" si="567"/>
        <v>0</v>
      </c>
      <c r="K577" s="28">
        <f t="shared" si="568"/>
        <v>0</v>
      </c>
      <c r="L577" s="28">
        <f t="shared" si="560"/>
        <v>33334.599999999999</v>
      </c>
      <c r="M577" s="28">
        <f t="shared" si="561"/>
        <v>65000</v>
      </c>
      <c r="N577" s="28">
        <f t="shared" si="562"/>
        <v>0</v>
      </c>
      <c r="O577" s="28">
        <f t="shared" ref="O577:O586" si="569">O578</f>
        <v>26210.601030000002</v>
      </c>
      <c r="P577" s="28">
        <f t="shared" ref="P577:P586" si="570">P578</f>
        <v>0</v>
      </c>
      <c r="Q577" s="28">
        <f t="shared" ref="Q577:Q586" si="571">Q578</f>
        <v>0</v>
      </c>
      <c r="R577" s="28">
        <f t="shared" si="550"/>
        <v>59545.201029999997</v>
      </c>
      <c r="S577" s="28">
        <f t="shared" si="551"/>
        <v>65000</v>
      </c>
      <c r="T577" s="28">
        <f t="shared" si="552"/>
        <v>0</v>
      </c>
      <c r="U577" s="28">
        <f>U578</f>
        <v>0</v>
      </c>
      <c r="V577" s="28">
        <f t="shared" si="553"/>
        <v>59545.201029999997</v>
      </c>
      <c r="W577" s="28">
        <f t="shared" si="554"/>
        <v>65000</v>
      </c>
      <c r="X577" s="28">
        <f t="shared" si="555"/>
        <v>0</v>
      </c>
      <c r="Y577" s="28">
        <f>Y578</f>
        <v>-16.065000000000001</v>
      </c>
      <c r="Z577" s="28">
        <f>Z578</f>
        <v>0</v>
      </c>
      <c r="AA577" s="28">
        <f>AA578</f>
        <v>0</v>
      </c>
      <c r="AB577" s="28">
        <f t="shared" si="556"/>
        <v>59529.136029999994</v>
      </c>
      <c r="AC577" s="28">
        <f t="shared" si="557"/>
        <v>65000</v>
      </c>
      <c r="AD577" s="28">
        <f t="shared" si="558"/>
        <v>0</v>
      </c>
      <c r="AE577" s="28">
        <f>AE578</f>
        <v>0</v>
      </c>
      <c r="AF577" s="29"/>
      <c r="AG577" s="30"/>
      <c r="AH577" s="24" t="str">
        <f t="shared" si="559"/>
        <v/>
      </c>
    </row>
    <row r="578" ht="63">
      <c r="A578" s="14" t="s">
        <v>404</v>
      </c>
      <c r="B578" s="15"/>
      <c r="C578" s="14"/>
      <c r="D578" s="14"/>
      <c r="E578" s="31" t="s">
        <v>405</v>
      </c>
      <c r="F578" s="32">
        <f>F582</f>
        <v>33334.599999999999</v>
      </c>
      <c r="G578" s="32">
        <f>G582</f>
        <v>65000</v>
      </c>
      <c r="H578" s="32">
        <f>H582</f>
        <v>0</v>
      </c>
      <c r="I578" s="32">
        <f>I582</f>
        <v>0</v>
      </c>
      <c r="J578" s="32">
        <f>J582</f>
        <v>0</v>
      </c>
      <c r="K578" s="32">
        <f>K582</f>
        <v>0</v>
      </c>
      <c r="L578" s="32">
        <f t="shared" si="560"/>
        <v>33334.599999999999</v>
      </c>
      <c r="M578" s="32">
        <f t="shared" si="561"/>
        <v>65000</v>
      </c>
      <c r="N578" s="32">
        <f t="shared" si="562"/>
        <v>0</v>
      </c>
      <c r="O578" s="32">
        <f>O582+O585+O579</f>
        <v>26210.601030000002</v>
      </c>
      <c r="P578" s="32">
        <f>P582+P585+P579</f>
        <v>0</v>
      </c>
      <c r="Q578" s="32">
        <f>Q582+Q585+Q579</f>
        <v>0</v>
      </c>
      <c r="R578" s="32">
        <f t="shared" si="550"/>
        <v>59545.201029999997</v>
      </c>
      <c r="S578" s="32">
        <f t="shared" si="551"/>
        <v>65000</v>
      </c>
      <c r="T578" s="32">
        <f t="shared" si="552"/>
        <v>0</v>
      </c>
      <c r="U578" s="32">
        <f>U582+U585+U579</f>
        <v>0</v>
      </c>
      <c r="V578" s="32">
        <f t="shared" si="553"/>
        <v>59545.201029999997</v>
      </c>
      <c r="W578" s="32">
        <f t="shared" si="554"/>
        <v>65000</v>
      </c>
      <c r="X578" s="32">
        <f t="shared" si="555"/>
        <v>0</v>
      </c>
      <c r="Y578" s="32">
        <f>Y582+Y585+Y579</f>
        <v>-16.065000000000001</v>
      </c>
      <c r="Z578" s="32">
        <f>Z582+Z585+Z579</f>
        <v>0</v>
      </c>
      <c r="AA578" s="32">
        <f>AA582+AA585+AA579</f>
        <v>0</v>
      </c>
      <c r="AB578" s="32">
        <f t="shared" si="556"/>
        <v>59529.136029999994</v>
      </c>
      <c r="AC578" s="32">
        <f t="shared" si="557"/>
        <v>65000</v>
      </c>
      <c r="AD578" s="32">
        <f t="shared" si="558"/>
        <v>0</v>
      </c>
      <c r="AE578" s="32">
        <f>AE582+AE585+AE579</f>
        <v>0</v>
      </c>
      <c r="AF578" s="33"/>
      <c r="AG578" s="34"/>
      <c r="AH578" s="1" t="str">
        <f t="shared" si="559"/>
        <v/>
      </c>
    </row>
    <row r="579" ht="63">
      <c r="A579" s="14" t="s">
        <v>406</v>
      </c>
      <c r="B579" s="15"/>
      <c r="C579" s="14"/>
      <c r="D579" s="14"/>
      <c r="E579" s="35" t="s">
        <v>407</v>
      </c>
      <c r="F579" s="32"/>
      <c r="G579" s="32"/>
      <c r="H579" s="32"/>
      <c r="I579" s="32"/>
      <c r="J579" s="32"/>
      <c r="K579" s="32"/>
      <c r="L579" s="32"/>
      <c r="M579" s="32"/>
      <c r="N579" s="32"/>
      <c r="O579" s="32">
        <f t="shared" ref="O579:O580" si="572">O580</f>
        <v>47.655029999999996</v>
      </c>
      <c r="P579" s="32">
        <f t="shared" ref="P579:P580" si="573">P580</f>
        <v>0</v>
      </c>
      <c r="Q579" s="32">
        <f t="shared" ref="Q579:Q580" si="574">Q580</f>
        <v>0</v>
      </c>
      <c r="R579" s="32">
        <f t="shared" si="550"/>
        <v>47.655029999999996</v>
      </c>
      <c r="S579" s="32">
        <f t="shared" si="551"/>
        <v>0</v>
      </c>
      <c r="T579" s="32">
        <f t="shared" si="552"/>
        <v>0</v>
      </c>
      <c r="U579" s="32">
        <f t="shared" ref="U579:U586" si="575">U580</f>
        <v>0</v>
      </c>
      <c r="V579" s="32">
        <f t="shared" si="553"/>
        <v>47.655029999999996</v>
      </c>
      <c r="W579" s="32">
        <f t="shared" si="554"/>
        <v>0</v>
      </c>
      <c r="X579" s="32">
        <f t="shared" si="555"/>
        <v>0</v>
      </c>
      <c r="Y579" s="32">
        <f t="shared" ref="Y579:Y586" si="576">Y580</f>
        <v>0</v>
      </c>
      <c r="Z579" s="32">
        <f t="shared" ref="Z579:Z586" si="577">Z580</f>
        <v>0</v>
      </c>
      <c r="AA579" s="32">
        <f t="shared" ref="AA579:AA586" si="578">AA580</f>
        <v>0</v>
      </c>
      <c r="AB579" s="32">
        <f t="shared" si="556"/>
        <v>47.655029999999996</v>
      </c>
      <c r="AC579" s="32">
        <f t="shared" si="557"/>
        <v>0</v>
      </c>
      <c r="AD579" s="32">
        <f t="shared" si="558"/>
        <v>0</v>
      </c>
      <c r="AE579" s="32">
        <f t="shared" ref="AE579:AE586" si="579">AE580</f>
        <v>0</v>
      </c>
      <c r="AF579" s="33"/>
      <c r="AG579" s="34"/>
      <c r="AH579" s="1" t="str">
        <f t="shared" si="559"/>
        <v/>
      </c>
    </row>
    <row r="580" ht="63">
      <c r="A580" s="14" t="s">
        <v>406</v>
      </c>
      <c r="B580" s="15" t="s">
        <v>29</v>
      </c>
      <c r="C580" s="14"/>
      <c r="D580" s="14"/>
      <c r="E580" s="31" t="s">
        <v>30</v>
      </c>
      <c r="F580" s="32"/>
      <c r="G580" s="32"/>
      <c r="H580" s="32"/>
      <c r="I580" s="32"/>
      <c r="J580" s="32"/>
      <c r="K580" s="32"/>
      <c r="L580" s="32"/>
      <c r="M580" s="32"/>
      <c r="N580" s="32"/>
      <c r="O580" s="32">
        <f t="shared" si="572"/>
        <v>47.655029999999996</v>
      </c>
      <c r="P580" s="32">
        <f t="shared" si="573"/>
        <v>0</v>
      </c>
      <c r="Q580" s="32">
        <f t="shared" si="574"/>
        <v>0</v>
      </c>
      <c r="R580" s="32">
        <f t="shared" si="550"/>
        <v>47.655029999999996</v>
      </c>
      <c r="S580" s="32">
        <f t="shared" si="551"/>
        <v>0</v>
      </c>
      <c r="T580" s="32">
        <f t="shared" si="552"/>
        <v>0</v>
      </c>
      <c r="U580" s="32">
        <f t="shared" si="575"/>
        <v>0</v>
      </c>
      <c r="V580" s="32">
        <f t="shared" si="553"/>
        <v>47.655029999999996</v>
      </c>
      <c r="W580" s="32">
        <f t="shared" si="554"/>
        <v>0</v>
      </c>
      <c r="X580" s="32">
        <f t="shared" si="555"/>
        <v>0</v>
      </c>
      <c r="Y580" s="32">
        <f t="shared" si="576"/>
        <v>0</v>
      </c>
      <c r="Z580" s="32">
        <f t="shared" si="577"/>
        <v>0</v>
      </c>
      <c r="AA580" s="32">
        <f t="shared" si="578"/>
        <v>0</v>
      </c>
      <c r="AB580" s="32">
        <f t="shared" si="556"/>
        <v>47.655029999999996</v>
      </c>
      <c r="AC580" s="32">
        <f t="shared" si="557"/>
        <v>0</v>
      </c>
      <c r="AD580" s="32">
        <f t="shared" si="558"/>
        <v>0</v>
      </c>
      <c r="AE580" s="32">
        <f t="shared" si="579"/>
        <v>0</v>
      </c>
      <c r="AF580" s="33"/>
      <c r="AG580" s="34"/>
      <c r="AH580" s="1" t="str">
        <f t="shared" si="559"/>
        <v/>
      </c>
    </row>
    <row r="581" ht="63">
      <c r="A581" s="14" t="s">
        <v>406</v>
      </c>
      <c r="B581" s="15">
        <v>400</v>
      </c>
      <c r="C581" s="14" t="s">
        <v>65</v>
      </c>
      <c r="D581" s="14" t="s">
        <v>288</v>
      </c>
      <c r="E581" s="31" t="s">
        <v>339</v>
      </c>
      <c r="F581" s="32"/>
      <c r="G581" s="32"/>
      <c r="H581" s="32"/>
      <c r="I581" s="32"/>
      <c r="J581" s="32"/>
      <c r="K581" s="32"/>
      <c r="L581" s="32"/>
      <c r="M581" s="32"/>
      <c r="N581" s="32"/>
      <c r="O581" s="32">
        <v>47.655029999999996</v>
      </c>
      <c r="P581" s="32"/>
      <c r="Q581" s="32"/>
      <c r="R581" s="32">
        <f t="shared" si="550"/>
        <v>47.655029999999996</v>
      </c>
      <c r="S581" s="32">
        <f t="shared" si="551"/>
        <v>0</v>
      </c>
      <c r="T581" s="32">
        <f t="shared" si="552"/>
        <v>0</v>
      </c>
      <c r="U581" s="32"/>
      <c r="V581" s="32">
        <f t="shared" si="553"/>
        <v>47.655029999999996</v>
      </c>
      <c r="W581" s="32">
        <f t="shared" si="554"/>
        <v>0</v>
      </c>
      <c r="X581" s="32">
        <f t="shared" si="555"/>
        <v>0</v>
      </c>
      <c r="Y581" s="32"/>
      <c r="Z581" s="32"/>
      <c r="AA581" s="32"/>
      <c r="AB581" s="32">
        <f t="shared" si="556"/>
        <v>47.655029999999996</v>
      </c>
      <c r="AC581" s="32">
        <f t="shared" si="557"/>
        <v>0</v>
      </c>
      <c r="AD581" s="32">
        <f t="shared" si="558"/>
        <v>0</v>
      </c>
      <c r="AE581" s="32"/>
      <c r="AF581" s="33"/>
      <c r="AG581" s="34"/>
      <c r="AH581" s="1" t="str">
        <f t="shared" si="559"/>
        <v>0702</v>
      </c>
    </row>
    <row r="582" ht="31.5">
      <c r="A582" s="14" t="s">
        <v>408</v>
      </c>
      <c r="B582" s="15"/>
      <c r="C582" s="14"/>
      <c r="D582" s="14"/>
      <c r="E582" s="31" t="s">
        <v>409</v>
      </c>
      <c r="F582" s="32">
        <f t="shared" si="536"/>
        <v>33334.599999999999</v>
      </c>
      <c r="G582" s="32">
        <f t="shared" si="537"/>
        <v>65000</v>
      </c>
      <c r="H582" s="32">
        <f t="shared" si="538"/>
        <v>0</v>
      </c>
      <c r="I582" s="32">
        <f t="shared" si="566"/>
        <v>0</v>
      </c>
      <c r="J582" s="32">
        <f t="shared" si="567"/>
        <v>0</v>
      </c>
      <c r="K582" s="32">
        <f t="shared" si="568"/>
        <v>0</v>
      </c>
      <c r="L582" s="32">
        <f t="shared" si="560"/>
        <v>33334.599999999999</v>
      </c>
      <c r="M582" s="32">
        <f t="shared" si="561"/>
        <v>65000</v>
      </c>
      <c r="N582" s="32">
        <f t="shared" si="562"/>
        <v>0</v>
      </c>
      <c r="O582" s="32">
        <f t="shared" si="569"/>
        <v>0</v>
      </c>
      <c r="P582" s="32">
        <f t="shared" si="570"/>
        <v>0</v>
      </c>
      <c r="Q582" s="32">
        <f t="shared" si="571"/>
        <v>0</v>
      </c>
      <c r="R582" s="32">
        <f t="shared" si="550"/>
        <v>33334.599999999999</v>
      </c>
      <c r="S582" s="32">
        <f t="shared" si="551"/>
        <v>65000</v>
      </c>
      <c r="T582" s="32">
        <f t="shared" si="552"/>
        <v>0</v>
      </c>
      <c r="U582" s="32">
        <f t="shared" si="575"/>
        <v>0</v>
      </c>
      <c r="V582" s="32">
        <f t="shared" si="553"/>
        <v>33334.599999999999</v>
      </c>
      <c r="W582" s="32">
        <f t="shared" si="554"/>
        <v>65000</v>
      </c>
      <c r="X582" s="32">
        <f t="shared" si="555"/>
        <v>0</v>
      </c>
      <c r="Y582" s="32">
        <f t="shared" si="576"/>
        <v>0</v>
      </c>
      <c r="Z582" s="32">
        <f t="shared" si="577"/>
        <v>0</v>
      </c>
      <c r="AA582" s="32">
        <f t="shared" si="578"/>
        <v>0</v>
      </c>
      <c r="AB582" s="32">
        <f t="shared" si="556"/>
        <v>33334.599999999999</v>
      </c>
      <c r="AC582" s="32">
        <f t="shared" si="557"/>
        <v>65000</v>
      </c>
      <c r="AD582" s="32">
        <f t="shared" si="558"/>
        <v>0</v>
      </c>
      <c r="AE582" s="32">
        <f t="shared" si="579"/>
        <v>0</v>
      </c>
      <c r="AF582" s="33"/>
      <c r="AG582" s="34"/>
      <c r="AH582" s="1" t="str">
        <f t="shared" si="559"/>
        <v/>
      </c>
    </row>
    <row r="583" ht="47.25">
      <c r="A583" s="14" t="s">
        <v>408</v>
      </c>
      <c r="B583" s="15" t="s">
        <v>29</v>
      </c>
      <c r="C583" s="14"/>
      <c r="D583" s="14"/>
      <c r="E583" s="31" t="s">
        <v>30</v>
      </c>
      <c r="F583" s="32">
        <f t="shared" si="536"/>
        <v>33334.599999999999</v>
      </c>
      <c r="G583" s="32">
        <f t="shared" si="537"/>
        <v>65000</v>
      </c>
      <c r="H583" s="32">
        <f t="shared" si="538"/>
        <v>0</v>
      </c>
      <c r="I583" s="32">
        <f t="shared" si="566"/>
        <v>0</v>
      </c>
      <c r="J583" s="32">
        <f t="shared" si="567"/>
        <v>0</v>
      </c>
      <c r="K583" s="32">
        <f t="shared" si="568"/>
        <v>0</v>
      </c>
      <c r="L583" s="32">
        <f t="shared" si="560"/>
        <v>33334.599999999999</v>
      </c>
      <c r="M583" s="32">
        <f t="shared" si="561"/>
        <v>65000</v>
      </c>
      <c r="N583" s="32">
        <f t="shared" si="562"/>
        <v>0</v>
      </c>
      <c r="O583" s="32">
        <f t="shared" si="569"/>
        <v>0</v>
      </c>
      <c r="P583" s="32">
        <f t="shared" si="570"/>
        <v>0</v>
      </c>
      <c r="Q583" s="32">
        <f t="shared" si="571"/>
        <v>0</v>
      </c>
      <c r="R583" s="32">
        <f t="shared" si="550"/>
        <v>33334.599999999999</v>
      </c>
      <c r="S583" s="32">
        <f t="shared" si="551"/>
        <v>65000</v>
      </c>
      <c r="T583" s="32">
        <f t="shared" si="552"/>
        <v>0</v>
      </c>
      <c r="U583" s="32">
        <f t="shared" si="575"/>
        <v>0</v>
      </c>
      <c r="V583" s="32">
        <f t="shared" si="553"/>
        <v>33334.599999999999</v>
      </c>
      <c r="W583" s="32">
        <f t="shared" si="554"/>
        <v>65000</v>
      </c>
      <c r="X583" s="32">
        <f t="shared" si="555"/>
        <v>0</v>
      </c>
      <c r="Y583" s="32">
        <f t="shared" si="576"/>
        <v>0</v>
      </c>
      <c r="Z583" s="32">
        <f t="shared" si="577"/>
        <v>0</v>
      </c>
      <c r="AA583" s="32">
        <f t="shared" si="578"/>
        <v>0</v>
      </c>
      <c r="AB583" s="32">
        <f t="shared" si="556"/>
        <v>33334.599999999999</v>
      </c>
      <c r="AC583" s="32">
        <f t="shared" si="557"/>
        <v>65000</v>
      </c>
      <c r="AD583" s="32">
        <f t="shared" si="558"/>
        <v>0</v>
      </c>
      <c r="AE583" s="32">
        <f t="shared" si="579"/>
        <v>0</v>
      </c>
      <c r="AF583" s="33"/>
      <c r="AG583" s="34"/>
      <c r="AH583" s="1" t="str">
        <f t="shared" si="559"/>
        <v/>
      </c>
    </row>
    <row r="584">
      <c r="A584" s="14" t="s">
        <v>408</v>
      </c>
      <c r="B584" s="15">
        <v>400</v>
      </c>
      <c r="C584" s="14" t="s">
        <v>65</v>
      </c>
      <c r="D584" s="14" t="s">
        <v>288</v>
      </c>
      <c r="E584" s="31" t="s">
        <v>339</v>
      </c>
      <c r="F584" s="32">
        <v>33334.599999999999</v>
      </c>
      <c r="G584" s="32">
        <v>65000</v>
      </c>
      <c r="H584" s="32"/>
      <c r="I584" s="32"/>
      <c r="J584" s="32"/>
      <c r="K584" s="32"/>
      <c r="L584" s="32">
        <f t="shared" si="560"/>
        <v>33334.599999999999</v>
      </c>
      <c r="M584" s="32">
        <f t="shared" si="561"/>
        <v>65000</v>
      </c>
      <c r="N584" s="32">
        <f t="shared" si="562"/>
        <v>0</v>
      </c>
      <c r="O584" s="32"/>
      <c r="P584" s="32"/>
      <c r="Q584" s="32"/>
      <c r="R584" s="32">
        <f t="shared" si="550"/>
        <v>33334.599999999999</v>
      </c>
      <c r="S584" s="32">
        <f t="shared" si="551"/>
        <v>65000</v>
      </c>
      <c r="T584" s="32">
        <f t="shared" si="552"/>
        <v>0</v>
      </c>
      <c r="U584" s="32"/>
      <c r="V584" s="32">
        <f t="shared" si="553"/>
        <v>33334.599999999999</v>
      </c>
      <c r="W584" s="32">
        <f t="shared" si="554"/>
        <v>65000</v>
      </c>
      <c r="X584" s="32">
        <f t="shared" si="555"/>
        <v>0</v>
      </c>
      <c r="Y584" s="32"/>
      <c r="Z584" s="32"/>
      <c r="AA584" s="32"/>
      <c r="AB584" s="32">
        <f t="shared" si="556"/>
        <v>33334.599999999999</v>
      </c>
      <c r="AC584" s="32">
        <f t="shared" si="557"/>
        <v>65000</v>
      </c>
      <c r="AD584" s="32">
        <f t="shared" si="558"/>
        <v>0</v>
      </c>
      <c r="AE584" s="32"/>
      <c r="AF584" s="33"/>
      <c r="AG584" s="34"/>
      <c r="AH584" s="1" t="str">
        <f t="shared" si="559"/>
        <v>0702</v>
      </c>
    </row>
    <row r="585">
      <c r="A585" s="14" t="s">
        <v>410</v>
      </c>
      <c r="B585" s="15"/>
      <c r="C585" s="14"/>
      <c r="D585" s="14"/>
      <c r="E585" s="35" t="s">
        <v>411</v>
      </c>
      <c r="F585" s="32"/>
      <c r="G585" s="32"/>
      <c r="H585" s="32"/>
      <c r="I585" s="32"/>
      <c r="J585" s="32"/>
      <c r="K585" s="32"/>
      <c r="L585" s="32"/>
      <c r="M585" s="32"/>
      <c r="N585" s="32"/>
      <c r="O585" s="32">
        <f t="shared" si="569"/>
        <v>26162.946</v>
      </c>
      <c r="P585" s="32">
        <f t="shared" si="570"/>
        <v>0</v>
      </c>
      <c r="Q585" s="32">
        <f t="shared" si="571"/>
        <v>0</v>
      </c>
      <c r="R585" s="32">
        <f t="shared" si="550"/>
        <v>26162.946</v>
      </c>
      <c r="S585" s="32">
        <f t="shared" si="551"/>
        <v>0</v>
      </c>
      <c r="T585" s="32">
        <f t="shared" si="552"/>
        <v>0</v>
      </c>
      <c r="U585" s="32">
        <f t="shared" si="575"/>
        <v>0</v>
      </c>
      <c r="V585" s="32">
        <f t="shared" si="553"/>
        <v>26162.946</v>
      </c>
      <c r="W585" s="32">
        <f t="shared" si="554"/>
        <v>0</v>
      </c>
      <c r="X585" s="32">
        <f t="shared" si="555"/>
        <v>0</v>
      </c>
      <c r="Y585" s="32">
        <f t="shared" si="576"/>
        <v>-16.065000000000001</v>
      </c>
      <c r="Z585" s="32">
        <f t="shared" si="577"/>
        <v>0</v>
      </c>
      <c r="AA585" s="32">
        <f t="shared" si="578"/>
        <v>0</v>
      </c>
      <c r="AB585" s="32">
        <f t="shared" si="556"/>
        <v>26146.881000000001</v>
      </c>
      <c r="AC585" s="32">
        <f t="shared" si="557"/>
        <v>0</v>
      </c>
      <c r="AD585" s="32">
        <f t="shared" si="558"/>
        <v>0</v>
      </c>
      <c r="AE585" s="32">
        <f t="shared" si="579"/>
        <v>0</v>
      </c>
      <c r="AF585" s="33"/>
      <c r="AG585" s="34"/>
      <c r="AH585" s="1" t="str">
        <f t="shared" si="559"/>
        <v/>
      </c>
    </row>
    <row r="586">
      <c r="A586" s="14" t="s">
        <v>410</v>
      </c>
      <c r="B586" s="15" t="s">
        <v>29</v>
      </c>
      <c r="C586" s="14"/>
      <c r="D586" s="14"/>
      <c r="E586" s="31" t="s">
        <v>30</v>
      </c>
      <c r="F586" s="32"/>
      <c r="G586" s="32"/>
      <c r="H586" s="32"/>
      <c r="I586" s="32"/>
      <c r="J586" s="32"/>
      <c r="K586" s="32"/>
      <c r="L586" s="32"/>
      <c r="M586" s="32"/>
      <c r="N586" s="32"/>
      <c r="O586" s="32">
        <f t="shared" si="569"/>
        <v>26162.946</v>
      </c>
      <c r="P586" s="32">
        <f t="shared" si="570"/>
        <v>0</v>
      </c>
      <c r="Q586" s="32">
        <f t="shared" si="571"/>
        <v>0</v>
      </c>
      <c r="R586" s="32">
        <f t="shared" si="550"/>
        <v>26162.946</v>
      </c>
      <c r="S586" s="32">
        <f t="shared" si="551"/>
        <v>0</v>
      </c>
      <c r="T586" s="32">
        <f t="shared" si="552"/>
        <v>0</v>
      </c>
      <c r="U586" s="32">
        <f t="shared" si="575"/>
        <v>0</v>
      </c>
      <c r="V586" s="32">
        <f t="shared" si="553"/>
        <v>26162.946</v>
      </c>
      <c r="W586" s="32">
        <f t="shared" si="554"/>
        <v>0</v>
      </c>
      <c r="X586" s="32">
        <f t="shared" si="555"/>
        <v>0</v>
      </c>
      <c r="Y586" s="32">
        <f t="shared" si="576"/>
        <v>-16.065000000000001</v>
      </c>
      <c r="Z586" s="32">
        <f t="shared" si="577"/>
        <v>0</v>
      </c>
      <c r="AA586" s="32">
        <f t="shared" si="578"/>
        <v>0</v>
      </c>
      <c r="AB586" s="32">
        <f t="shared" si="556"/>
        <v>26146.881000000001</v>
      </c>
      <c r="AC586" s="32">
        <f t="shared" si="557"/>
        <v>0</v>
      </c>
      <c r="AD586" s="32">
        <f t="shared" si="558"/>
        <v>0</v>
      </c>
      <c r="AE586" s="32">
        <f t="shared" si="579"/>
        <v>0</v>
      </c>
      <c r="AF586" s="33"/>
      <c r="AG586" s="34"/>
      <c r="AH586" s="1" t="str">
        <f t="shared" si="559"/>
        <v/>
      </c>
    </row>
    <row r="587">
      <c r="A587" s="14" t="s">
        <v>410</v>
      </c>
      <c r="B587" s="15">
        <v>400</v>
      </c>
      <c r="C587" s="14" t="s">
        <v>65</v>
      </c>
      <c r="D587" s="14" t="s">
        <v>288</v>
      </c>
      <c r="E587" s="31" t="s">
        <v>339</v>
      </c>
      <c r="F587" s="32"/>
      <c r="G587" s="32"/>
      <c r="H587" s="32"/>
      <c r="I587" s="32"/>
      <c r="J587" s="32"/>
      <c r="K587" s="32"/>
      <c r="L587" s="32"/>
      <c r="M587" s="32"/>
      <c r="N587" s="32"/>
      <c r="O587" s="32">
        <v>26162.946</v>
      </c>
      <c r="P587" s="32"/>
      <c r="Q587" s="32"/>
      <c r="R587" s="32">
        <f t="shared" si="550"/>
        <v>26162.946</v>
      </c>
      <c r="S587" s="32">
        <f t="shared" si="551"/>
        <v>0</v>
      </c>
      <c r="T587" s="32">
        <f t="shared" si="552"/>
        <v>0</v>
      </c>
      <c r="U587" s="32"/>
      <c r="V587" s="32">
        <f t="shared" si="553"/>
        <v>26162.946</v>
      </c>
      <c r="W587" s="32">
        <f t="shared" si="554"/>
        <v>0</v>
      </c>
      <c r="X587" s="32">
        <f t="shared" si="555"/>
        <v>0</v>
      </c>
      <c r="Y587" s="32">
        <v>-16.065000000000001</v>
      </c>
      <c r="Z587" s="32"/>
      <c r="AA587" s="32"/>
      <c r="AB587" s="32">
        <f t="shared" si="556"/>
        <v>26146.881000000001</v>
      </c>
      <c r="AC587" s="32">
        <f t="shared" si="557"/>
        <v>0</v>
      </c>
      <c r="AD587" s="32">
        <f t="shared" si="558"/>
        <v>0</v>
      </c>
      <c r="AE587" s="32"/>
      <c r="AF587" s="33"/>
      <c r="AG587" s="34"/>
      <c r="AH587" s="1" t="str">
        <f t="shared" si="559"/>
        <v>0702</v>
      </c>
    </row>
    <row r="588" s="24" customFormat="1">
      <c r="A588" s="25" t="s">
        <v>412</v>
      </c>
      <c r="B588" s="26"/>
      <c r="C588" s="25"/>
      <c r="D588" s="25"/>
      <c r="E588" s="27" t="s">
        <v>58</v>
      </c>
      <c r="F588" s="28">
        <f>F589+F640+F666+F697+F723+F758</f>
        <v>24745619.099999998</v>
      </c>
      <c r="G588" s="28">
        <f>G589+G640+G666+G697+G723+G758</f>
        <v>25173959.299999997</v>
      </c>
      <c r="H588" s="28">
        <f>H589+H640+H666+H697+H723+H758</f>
        <v>25223501.899999999</v>
      </c>
      <c r="I588" s="28">
        <f>I589+I640+I666+I697+I723+I758</f>
        <v>-1219.8589999999999</v>
      </c>
      <c r="J588" s="28">
        <f>J589+J640+J666+J697+J723+J758</f>
        <v>-362.52600000000001</v>
      </c>
      <c r="K588" s="28">
        <f>K589+K640+K666+K697+K723+K758</f>
        <v>-462.23599999999999</v>
      </c>
      <c r="L588" s="28">
        <f t="shared" si="560"/>
        <v>24744399.240999997</v>
      </c>
      <c r="M588" s="28">
        <f t="shared" si="561"/>
        <v>25173596.773999996</v>
      </c>
      <c r="N588" s="28">
        <f t="shared" si="562"/>
        <v>25223039.663999997</v>
      </c>
      <c r="O588" s="28">
        <f>O589+O640+O666+O697+O723+O758</f>
        <v>-309024.29700000002</v>
      </c>
      <c r="P588" s="28">
        <f>P589+P640+P666+P697+P723+P758</f>
        <v>11088.516</v>
      </c>
      <c r="Q588" s="28">
        <f>Q589+Q640+Q666+Q697+Q723+Q758</f>
        <v>461181.76699999999</v>
      </c>
      <c r="R588" s="28">
        <f t="shared" si="550"/>
        <v>24435374.943999998</v>
      </c>
      <c r="S588" s="28">
        <f t="shared" si="551"/>
        <v>25184685.289999995</v>
      </c>
      <c r="T588" s="28">
        <f t="shared" si="552"/>
        <v>25684221.430999998</v>
      </c>
      <c r="U588" s="28">
        <f>U589+U640+U666+U697+U723+U758</f>
        <v>-6000</v>
      </c>
      <c r="V588" s="28">
        <f t="shared" si="553"/>
        <v>24429374.943999998</v>
      </c>
      <c r="W588" s="28">
        <f t="shared" si="554"/>
        <v>25184685.289999995</v>
      </c>
      <c r="X588" s="28">
        <f t="shared" si="555"/>
        <v>25684221.430999998</v>
      </c>
      <c r="Y588" s="28">
        <f>Y589+Y640+Y666+Y697+Y723+Y758</f>
        <v>24481.521999999997</v>
      </c>
      <c r="Z588" s="28">
        <f>Z589+Z640+Z666+Z697+Z723+Z758</f>
        <v>0</v>
      </c>
      <c r="AA588" s="28">
        <f>AA589+AA640+AA666+AA697+AA723+AA758</f>
        <v>0</v>
      </c>
      <c r="AB588" s="28">
        <f t="shared" si="556"/>
        <v>24453856.465999998</v>
      </c>
      <c r="AC588" s="28">
        <f t="shared" si="557"/>
        <v>25184685.289999995</v>
      </c>
      <c r="AD588" s="28">
        <f t="shared" si="558"/>
        <v>25684221.430999998</v>
      </c>
      <c r="AE588" s="28">
        <f>AE589+AE640+AE666+AE697+AE723+AE758</f>
        <v>0</v>
      </c>
      <c r="AF588" s="29"/>
      <c r="AG588" s="30"/>
      <c r="AH588" s="24" t="str">
        <f t="shared" si="559"/>
        <v/>
      </c>
    </row>
    <row r="589" ht="47.25">
      <c r="A589" s="14" t="s">
        <v>413</v>
      </c>
      <c r="B589" s="15"/>
      <c r="C589" s="14"/>
      <c r="D589" s="14"/>
      <c r="E589" s="31" t="s">
        <v>414</v>
      </c>
      <c r="F589" s="32">
        <f>F590+F594+F597+F600+F603+F636+F606+F616+F633</f>
        <v>19961864.699999996</v>
      </c>
      <c r="G589" s="32">
        <f>G590+G594+G597+G600+G603+G636+G606+G616+G633</f>
        <v>19928854.899999999</v>
      </c>
      <c r="H589" s="32">
        <f>H590+H594+H597+H600+H603+H636+H606+H616+H633</f>
        <v>19883838.899999999</v>
      </c>
      <c r="I589" s="32">
        <f>I590+I594+I597+I600+I603+I636+I606+I616+I633</f>
        <v>0</v>
      </c>
      <c r="J589" s="32">
        <f>J590+J594+J597+J600+J603+J636+J606+J616+J633</f>
        <v>0</v>
      </c>
      <c r="K589" s="32">
        <f>K590+K594+K597+K600+K603+K636+K606+K616+K633</f>
        <v>0</v>
      </c>
      <c r="L589" s="32">
        <f t="shared" si="560"/>
        <v>19961864.699999996</v>
      </c>
      <c r="M589" s="32">
        <f t="shared" si="561"/>
        <v>19928854.899999999</v>
      </c>
      <c r="N589" s="32">
        <f t="shared" si="562"/>
        <v>19883838.899999999</v>
      </c>
      <c r="O589" s="32">
        <f>O590+O594+O597+O600+O603+O636+O606+O616+O633+O621+O624+O627+O630</f>
        <v>6865.6920000000009</v>
      </c>
      <c r="P589" s="32">
        <f>P590+P594+P597+P600+P603+P636+P606+P616+P633+P621+P624+P627+P630</f>
        <v>7694.8790000000008</v>
      </c>
      <c r="Q589" s="32">
        <f>Q590+Q594+Q597+Q600+Q603+Q636+Q606+Q616+Q633+Q621+Q624+Q627+Q630</f>
        <v>7577.0300000000007</v>
      </c>
      <c r="R589" s="32">
        <f t="shared" si="550"/>
        <v>19968730.391999997</v>
      </c>
      <c r="S589" s="32">
        <f t="shared" si="551"/>
        <v>19936549.778999999</v>
      </c>
      <c r="T589" s="32">
        <f t="shared" si="552"/>
        <v>19891415.93</v>
      </c>
      <c r="U589" s="32">
        <f>U590+U594+U597+U600+U603+U636+U606+U616+U633+U621+U624+U627+U630</f>
        <v>0</v>
      </c>
      <c r="V589" s="32">
        <f t="shared" si="553"/>
        <v>19968730.391999997</v>
      </c>
      <c r="W589" s="32">
        <f t="shared" si="554"/>
        <v>19936549.778999999</v>
      </c>
      <c r="X589" s="32">
        <f t="shared" si="555"/>
        <v>19891415.93</v>
      </c>
      <c r="Y589" s="32">
        <f>Y590+Y594+Y597+Y600+Y603+Y636+Y606+Y616+Y633+Y621+Y624+Y627+Y630</f>
        <v>-62.5</v>
      </c>
      <c r="Z589" s="32">
        <f>Z590+Z594+Z597+Z600+Z603+Z636+Z606+Z616+Z633+Z621+Z624+Z627+Z630</f>
        <v>0</v>
      </c>
      <c r="AA589" s="32">
        <f>AA590+AA594+AA597+AA600+AA603+AA636+AA606+AA616+AA633+AA621+AA624+AA627+AA630</f>
        <v>0</v>
      </c>
      <c r="AB589" s="32">
        <f t="shared" si="556"/>
        <v>19968667.891999997</v>
      </c>
      <c r="AC589" s="32">
        <f t="shared" si="557"/>
        <v>19936549.778999999</v>
      </c>
      <c r="AD589" s="32">
        <f t="shared" si="558"/>
        <v>19891415.93</v>
      </c>
      <c r="AE589" s="32">
        <f>AE590+AE594+AE597+AE600+AE603+AE636+AE606+AE616+AE633+AE621+AE624+AE627+AE630</f>
        <v>0</v>
      </c>
      <c r="AF589" s="33"/>
      <c r="AG589" s="34"/>
      <c r="AH589" s="1" t="str">
        <f t="shared" si="559"/>
        <v/>
      </c>
    </row>
    <row r="590" ht="47.25">
      <c r="A590" s="14" t="s">
        <v>415</v>
      </c>
      <c r="B590" s="15"/>
      <c r="C590" s="14"/>
      <c r="D590" s="14"/>
      <c r="E590" s="31" t="s">
        <v>150</v>
      </c>
      <c r="F590" s="32">
        <f>F591</f>
        <v>2645127.7999999998</v>
      </c>
      <c r="G590" s="32">
        <f>G591</f>
        <v>2638056.8999999999</v>
      </c>
      <c r="H590" s="32">
        <f>H591</f>
        <v>2630985.8999999999</v>
      </c>
      <c r="I590" s="32">
        <f>I591</f>
        <v>0</v>
      </c>
      <c r="J590" s="32">
        <f>J591</f>
        <v>0</v>
      </c>
      <c r="K590" s="32">
        <f>K591</f>
        <v>0</v>
      </c>
      <c r="L590" s="32">
        <f t="shared" si="560"/>
        <v>2645127.7999999998</v>
      </c>
      <c r="M590" s="32">
        <f t="shared" si="561"/>
        <v>2638056.8999999999</v>
      </c>
      <c r="N590" s="32">
        <f t="shared" si="562"/>
        <v>2630985.8999999999</v>
      </c>
      <c r="O590" s="32">
        <f>O591</f>
        <v>2006.365</v>
      </c>
      <c r="P590" s="32">
        <f>P591</f>
        <v>1888.5160000000001</v>
      </c>
      <c r="Q590" s="32">
        <f>Q591</f>
        <v>1770.6669999999999</v>
      </c>
      <c r="R590" s="32">
        <f t="shared" si="550"/>
        <v>2647134.165</v>
      </c>
      <c r="S590" s="32">
        <f t="shared" si="551"/>
        <v>2639945.4159999997</v>
      </c>
      <c r="T590" s="32">
        <f t="shared" si="552"/>
        <v>2632756.5669999998</v>
      </c>
      <c r="U590" s="32">
        <f>U591</f>
        <v>0</v>
      </c>
      <c r="V590" s="32">
        <f t="shared" si="553"/>
        <v>2647134.165</v>
      </c>
      <c r="W590" s="32">
        <f t="shared" si="554"/>
        <v>2639945.4159999997</v>
      </c>
      <c r="X590" s="32">
        <f t="shared" si="555"/>
        <v>2632756.5669999998</v>
      </c>
      <c r="Y590" s="32">
        <f>Y591</f>
        <v>0</v>
      </c>
      <c r="Z590" s="32">
        <f>Z591</f>
        <v>0</v>
      </c>
      <c r="AA590" s="32">
        <f>AA591</f>
        <v>0</v>
      </c>
      <c r="AB590" s="32">
        <f t="shared" si="556"/>
        <v>2647134.165</v>
      </c>
      <c r="AC590" s="32">
        <f t="shared" si="557"/>
        <v>2639945.4159999997</v>
      </c>
      <c r="AD590" s="32">
        <f t="shared" si="558"/>
        <v>2632756.5669999998</v>
      </c>
      <c r="AE590" s="32">
        <f>AE591</f>
        <v>0</v>
      </c>
      <c r="AF590" s="33"/>
      <c r="AG590" s="34"/>
      <c r="AH590" s="1" t="str">
        <f t="shared" si="559"/>
        <v/>
      </c>
    </row>
    <row r="591" ht="47.25">
      <c r="A591" s="14" t="s">
        <v>415</v>
      </c>
      <c r="B591" s="15" t="s">
        <v>55</v>
      </c>
      <c r="C591" s="14"/>
      <c r="D591" s="14"/>
      <c r="E591" s="31" t="s">
        <v>56</v>
      </c>
      <c r="F591" s="32">
        <f>F592+F593</f>
        <v>2645127.7999999998</v>
      </c>
      <c r="G591" s="32">
        <f>G592+G593</f>
        <v>2638056.8999999999</v>
      </c>
      <c r="H591" s="32">
        <f>H592+H593</f>
        <v>2630985.8999999999</v>
      </c>
      <c r="I591" s="32">
        <f>I592+I593</f>
        <v>0</v>
      </c>
      <c r="J591" s="32">
        <f>J592+J593</f>
        <v>0</v>
      </c>
      <c r="K591" s="32">
        <f>K592+K593</f>
        <v>0</v>
      </c>
      <c r="L591" s="32">
        <f t="shared" si="560"/>
        <v>2645127.7999999998</v>
      </c>
      <c r="M591" s="32">
        <f t="shared" si="561"/>
        <v>2638056.8999999999</v>
      </c>
      <c r="N591" s="32">
        <f t="shared" si="562"/>
        <v>2630985.8999999999</v>
      </c>
      <c r="O591" s="32">
        <f>O592+O593</f>
        <v>2006.365</v>
      </c>
      <c r="P591" s="32">
        <f>P592+P593</f>
        <v>1888.5160000000001</v>
      </c>
      <c r="Q591" s="32">
        <f>Q592+Q593</f>
        <v>1770.6669999999999</v>
      </c>
      <c r="R591" s="32">
        <f t="shared" si="550"/>
        <v>2647134.165</v>
      </c>
      <c r="S591" s="32">
        <f t="shared" si="551"/>
        <v>2639945.4159999997</v>
      </c>
      <c r="T591" s="32">
        <f t="shared" si="552"/>
        <v>2632756.5669999998</v>
      </c>
      <c r="U591" s="32">
        <f>U592+U593</f>
        <v>0</v>
      </c>
      <c r="V591" s="32">
        <f t="shared" si="553"/>
        <v>2647134.165</v>
      </c>
      <c r="W591" s="32">
        <f t="shared" si="554"/>
        <v>2639945.4159999997</v>
      </c>
      <c r="X591" s="32">
        <f t="shared" si="555"/>
        <v>2632756.5669999998</v>
      </c>
      <c r="Y591" s="32">
        <f>Y592+Y593</f>
        <v>0</v>
      </c>
      <c r="Z591" s="32">
        <f>Z592+Z593</f>
        <v>0</v>
      </c>
      <c r="AA591" s="32">
        <f>AA592+AA593</f>
        <v>0</v>
      </c>
      <c r="AB591" s="32">
        <f t="shared" si="556"/>
        <v>2647134.165</v>
      </c>
      <c r="AC591" s="32">
        <f t="shared" si="557"/>
        <v>2639945.4159999997</v>
      </c>
      <c r="AD591" s="32">
        <f t="shared" si="558"/>
        <v>2632756.5669999998</v>
      </c>
      <c r="AE591" s="32">
        <f>AE592+AE593</f>
        <v>0</v>
      </c>
      <c r="AF591" s="33"/>
      <c r="AG591" s="34"/>
      <c r="AH591" s="1" t="str">
        <f t="shared" si="559"/>
        <v/>
      </c>
    </row>
    <row r="592">
      <c r="A592" s="14" t="s">
        <v>415</v>
      </c>
      <c r="B592" s="15">
        <v>600</v>
      </c>
      <c r="C592" s="14" t="s">
        <v>65</v>
      </c>
      <c r="D592" s="14" t="s">
        <v>31</v>
      </c>
      <c r="E592" s="31" t="s">
        <v>382</v>
      </c>
      <c r="F592" s="32">
        <v>1337498.7</v>
      </c>
      <c r="G592" s="32">
        <v>1337498.7</v>
      </c>
      <c r="H592" s="32">
        <v>1337498.7</v>
      </c>
      <c r="I592" s="32"/>
      <c r="J592" s="32"/>
      <c r="K592" s="32"/>
      <c r="L592" s="32">
        <f t="shared" si="560"/>
        <v>1337498.7</v>
      </c>
      <c r="M592" s="32">
        <f t="shared" si="561"/>
        <v>1337498.7</v>
      </c>
      <c r="N592" s="32">
        <f t="shared" si="562"/>
        <v>1337498.7</v>
      </c>
      <c r="O592" s="32"/>
      <c r="P592" s="32"/>
      <c r="Q592" s="32"/>
      <c r="R592" s="32">
        <f t="shared" si="550"/>
        <v>1337498.7</v>
      </c>
      <c r="S592" s="32">
        <f t="shared" si="551"/>
        <v>1337498.7</v>
      </c>
      <c r="T592" s="32">
        <f t="shared" si="552"/>
        <v>1337498.7</v>
      </c>
      <c r="U592" s="32"/>
      <c r="V592" s="32">
        <f t="shared" si="553"/>
        <v>1337498.7</v>
      </c>
      <c r="W592" s="32">
        <f t="shared" si="554"/>
        <v>1337498.7</v>
      </c>
      <c r="X592" s="32">
        <f t="shared" si="555"/>
        <v>1337498.7</v>
      </c>
      <c r="Y592" s="32"/>
      <c r="Z592" s="32"/>
      <c r="AA592" s="32"/>
      <c r="AB592" s="32">
        <f t="shared" si="556"/>
        <v>1337498.7</v>
      </c>
      <c r="AC592" s="32">
        <f t="shared" si="557"/>
        <v>1337498.7</v>
      </c>
      <c r="AD592" s="32">
        <f t="shared" si="558"/>
        <v>1337498.7</v>
      </c>
      <c r="AE592" s="32"/>
      <c r="AF592" s="33"/>
      <c r="AG592" s="34"/>
      <c r="AH592" s="1" t="str">
        <f t="shared" si="559"/>
        <v>0701</v>
      </c>
    </row>
    <row r="593">
      <c r="A593" s="14" t="s">
        <v>415</v>
      </c>
      <c r="B593" s="15">
        <v>600</v>
      </c>
      <c r="C593" s="14" t="s">
        <v>65</v>
      </c>
      <c r="D593" s="14" t="s">
        <v>288</v>
      </c>
      <c r="E593" s="31" t="s">
        <v>339</v>
      </c>
      <c r="F593" s="32">
        <v>1307629.1000000001</v>
      </c>
      <c r="G593" s="32">
        <v>1300558.2</v>
      </c>
      <c r="H593" s="32">
        <v>1293487.2</v>
      </c>
      <c r="I593" s="32"/>
      <c r="J593" s="32"/>
      <c r="K593" s="32"/>
      <c r="L593" s="32">
        <f t="shared" si="560"/>
        <v>1307629.1000000001</v>
      </c>
      <c r="M593" s="32">
        <f t="shared" si="561"/>
        <v>1300558.2</v>
      </c>
      <c r="N593" s="32">
        <f t="shared" si="562"/>
        <v>1293487.2</v>
      </c>
      <c r="O593" s="32">
        <v>2006.365</v>
      </c>
      <c r="P593" s="32">
        <v>1888.5160000000001</v>
      </c>
      <c r="Q593" s="32">
        <v>1770.6669999999999</v>
      </c>
      <c r="R593" s="32">
        <f t="shared" si="550"/>
        <v>1309635.4650000001</v>
      </c>
      <c r="S593" s="32">
        <f t="shared" si="551"/>
        <v>1302446.716</v>
      </c>
      <c r="T593" s="32">
        <f t="shared" si="552"/>
        <v>1295257.8669999999</v>
      </c>
      <c r="U593" s="32"/>
      <c r="V593" s="32">
        <f t="shared" si="553"/>
        <v>1309635.4650000001</v>
      </c>
      <c r="W593" s="32">
        <f t="shared" si="554"/>
        <v>1302446.716</v>
      </c>
      <c r="X593" s="32">
        <f t="shared" si="555"/>
        <v>1295257.8669999999</v>
      </c>
      <c r="Y593" s="32"/>
      <c r="Z593" s="32"/>
      <c r="AA593" s="32"/>
      <c r="AB593" s="32">
        <f t="shared" si="556"/>
        <v>1309635.4650000001</v>
      </c>
      <c r="AC593" s="32">
        <f t="shared" si="557"/>
        <v>1302446.716</v>
      </c>
      <c r="AD593" s="32">
        <f t="shared" si="558"/>
        <v>1295257.8669999999</v>
      </c>
      <c r="AE593" s="32"/>
      <c r="AF593" s="33"/>
      <c r="AG593" s="34"/>
      <c r="AH593" s="1" t="str">
        <f t="shared" si="559"/>
        <v>0702</v>
      </c>
    </row>
    <row r="594" ht="31.5">
      <c r="A594" s="14" t="s">
        <v>416</v>
      </c>
      <c r="B594" s="15"/>
      <c r="C594" s="14"/>
      <c r="D594" s="14"/>
      <c r="E594" s="31" t="s">
        <v>417</v>
      </c>
      <c r="F594" s="32">
        <f t="shared" ref="F594:F604" si="580">F595</f>
        <v>12235.4</v>
      </c>
      <c r="G594" s="32">
        <f t="shared" ref="G594:G604" si="581">G595</f>
        <v>11181.299999999999</v>
      </c>
      <c r="H594" s="32">
        <f t="shared" ref="H594:H604" si="582">H595</f>
        <v>11181.299999999999</v>
      </c>
      <c r="I594" s="32">
        <f t="shared" ref="I594:I604" si="583">I595</f>
        <v>0</v>
      </c>
      <c r="J594" s="32">
        <f t="shared" ref="J594:J604" si="584">J595</f>
        <v>0</v>
      </c>
      <c r="K594" s="32">
        <f t="shared" ref="K594:K604" si="585">K595</f>
        <v>0</v>
      </c>
      <c r="L594" s="32">
        <f t="shared" si="560"/>
        <v>12235.4</v>
      </c>
      <c r="M594" s="32">
        <f t="shared" si="561"/>
        <v>11181.299999999999</v>
      </c>
      <c r="N594" s="32">
        <f t="shared" si="562"/>
        <v>11181.299999999999</v>
      </c>
      <c r="O594" s="32">
        <f t="shared" ref="O594:O604" si="586">O595</f>
        <v>0</v>
      </c>
      <c r="P594" s="32">
        <f t="shared" ref="P594:P604" si="587">P595</f>
        <v>0</v>
      </c>
      <c r="Q594" s="32">
        <f t="shared" ref="Q594:Q604" si="588">Q595</f>
        <v>0</v>
      </c>
      <c r="R594" s="32">
        <f t="shared" si="550"/>
        <v>12235.4</v>
      </c>
      <c r="S594" s="32">
        <f t="shared" si="551"/>
        <v>11181.299999999999</v>
      </c>
      <c r="T594" s="32">
        <f t="shared" si="552"/>
        <v>11181.299999999999</v>
      </c>
      <c r="U594" s="32">
        <f t="shared" ref="U594:U604" si="589">U595</f>
        <v>0</v>
      </c>
      <c r="V594" s="32">
        <f t="shared" si="553"/>
        <v>12235.4</v>
      </c>
      <c r="W594" s="32">
        <f t="shared" si="554"/>
        <v>11181.299999999999</v>
      </c>
      <c r="X594" s="32">
        <f t="shared" si="555"/>
        <v>11181.299999999999</v>
      </c>
      <c r="Y594" s="32">
        <f t="shared" ref="Y594:Y604" si="590">Y595</f>
        <v>0</v>
      </c>
      <c r="Z594" s="32">
        <f t="shared" ref="Z594:Z604" si="591">Z595</f>
        <v>0</v>
      </c>
      <c r="AA594" s="32">
        <f t="shared" ref="AA594:AA604" si="592">AA595</f>
        <v>0</v>
      </c>
      <c r="AB594" s="32">
        <f t="shared" si="556"/>
        <v>12235.4</v>
      </c>
      <c r="AC594" s="32">
        <f t="shared" si="557"/>
        <v>11181.299999999999</v>
      </c>
      <c r="AD594" s="32">
        <f t="shared" si="558"/>
        <v>11181.299999999999</v>
      </c>
      <c r="AE594" s="32">
        <f t="shared" ref="AE594:AE604" si="593">AE595</f>
        <v>0</v>
      </c>
      <c r="AF594" s="33"/>
      <c r="AG594" s="34"/>
      <c r="AH594" s="1" t="str">
        <f t="shared" si="559"/>
        <v/>
      </c>
    </row>
    <row r="595" ht="47.25">
      <c r="A595" s="14" t="s">
        <v>416</v>
      </c>
      <c r="B595" s="15" t="s">
        <v>55</v>
      </c>
      <c r="C595" s="14"/>
      <c r="D595" s="14"/>
      <c r="E595" s="31" t="s">
        <v>56</v>
      </c>
      <c r="F595" s="32">
        <f t="shared" si="580"/>
        <v>12235.4</v>
      </c>
      <c r="G595" s="32">
        <f t="shared" si="581"/>
        <v>11181.299999999999</v>
      </c>
      <c r="H595" s="32">
        <f t="shared" si="582"/>
        <v>11181.299999999999</v>
      </c>
      <c r="I595" s="32">
        <f t="shared" si="583"/>
        <v>0</v>
      </c>
      <c r="J595" s="32">
        <f t="shared" si="584"/>
        <v>0</v>
      </c>
      <c r="K595" s="32">
        <f t="shared" si="585"/>
        <v>0</v>
      </c>
      <c r="L595" s="32">
        <f t="shared" si="560"/>
        <v>12235.4</v>
      </c>
      <c r="M595" s="32">
        <f t="shared" si="561"/>
        <v>11181.299999999999</v>
      </c>
      <c r="N595" s="32">
        <f t="shared" si="562"/>
        <v>11181.299999999999</v>
      </c>
      <c r="O595" s="32">
        <f t="shared" si="586"/>
        <v>0</v>
      </c>
      <c r="P595" s="32">
        <f t="shared" si="587"/>
        <v>0</v>
      </c>
      <c r="Q595" s="32">
        <f t="shared" si="588"/>
        <v>0</v>
      </c>
      <c r="R595" s="32">
        <f t="shared" si="550"/>
        <v>12235.4</v>
      </c>
      <c r="S595" s="32">
        <f t="shared" si="551"/>
        <v>11181.299999999999</v>
      </c>
      <c r="T595" s="32">
        <f t="shared" si="552"/>
        <v>11181.299999999999</v>
      </c>
      <c r="U595" s="32">
        <f t="shared" si="589"/>
        <v>0</v>
      </c>
      <c r="V595" s="32">
        <f t="shared" si="553"/>
        <v>12235.4</v>
      </c>
      <c r="W595" s="32">
        <f t="shared" si="554"/>
        <v>11181.299999999999</v>
      </c>
      <c r="X595" s="32">
        <f t="shared" si="555"/>
        <v>11181.299999999999</v>
      </c>
      <c r="Y595" s="32">
        <f t="shared" si="590"/>
        <v>0</v>
      </c>
      <c r="Z595" s="32">
        <f t="shared" si="591"/>
        <v>0</v>
      </c>
      <c r="AA595" s="32">
        <f t="shared" si="592"/>
        <v>0</v>
      </c>
      <c r="AB595" s="32">
        <f t="shared" si="556"/>
        <v>12235.4</v>
      </c>
      <c r="AC595" s="32">
        <f t="shared" si="557"/>
        <v>11181.299999999999</v>
      </c>
      <c r="AD595" s="32">
        <f t="shared" si="558"/>
        <v>11181.299999999999</v>
      </c>
      <c r="AE595" s="32">
        <f t="shared" si="593"/>
        <v>0</v>
      </c>
      <c r="AF595" s="33"/>
      <c r="AG595" s="34"/>
      <c r="AH595" s="1" t="str">
        <f t="shared" si="559"/>
        <v/>
      </c>
    </row>
    <row r="596">
      <c r="A596" s="14" t="s">
        <v>416</v>
      </c>
      <c r="B596" s="15">
        <v>600</v>
      </c>
      <c r="C596" s="14" t="s">
        <v>65</v>
      </c>
      <c r="D596" s="14" t="s">
        <v>288</v>
      </c>
      <c r="E596" s="31" t="s">
        <v>339</v>
      </c>
      <c r="F596" s="32">
        <v>12235.4</v>
      </c>
      <c r="G596" s="32">
        <v>11181.299999999999</v>
      </c>
      <c r="H596" s="32">
        <v>11181.299999999999</v>
      </c>
      <c r="I596" s="32"/>
      <c r="J596" s="32"/>
      <c r="K596" s="32"/>
      <c r="L596" s="32">
        <f t="shared" si="560"/>
        <v>12235.4</v>
      </c>
      <c r="M596" s="32">
        <f t="shared" si="561"/>
        <v>11181.299999999999</v>
      </c>
      <c r="N596" s="32">
        <f t="shared" si="562"/>
        <v>11181.299999999999</v>
      </c>
      <c r="O596" s="32"/>
      <c r="P596" s="32"/>
      <c r="Q596" s="32"/>
      <c r="R596" s="32">
        <f t="shared" si="550"/>
        <v>12235.4</v>
      </c>
      <c r="S596" s="32">
        <f t="shared" si="551"/>
        <v>11181.299999999999</v>
      </c>
      <c r="T596" s="32">
        <f t="shared" si="552"/>
        <v>11181.299999999999</v>
      </c>
      <c r="U596" s="32"/>
      <c r="V596" s="32">
        <f t="shared" si="553"/>
        <v>12235.4</v>
      </c>
      <c r="W596" s="32">
        <f t="shared" si="554"/>
        <v>11181.299999999999</v>
      </c>
      <c r="X596" s="32">
        <f t="shared" si="555"/>
        <v>11181.299999999999</v>
      </c>
      <c r="Y596" s="32"/>
      <c r="Z596" s="32"/>
      <c r="AA596" s="32"/>
      <c r="AB596" s="32">
        <f t="shared" si="556"/>
        <v>12235.4</v>
      </c>
      <c r="AC596" s="32">
        <f t="shared" si="557"/>
        <v>11181.299999999999</v>
      </c>
      <c r="AD596" s="32">
        <f t="shared" si="558"/>
        <v>11181.299999999999</v>
      </c>
      <c r="AE596" s="32"/>
      <c r="AF596" s="33"/>
      <c r="AG596" s="34"/>
      <c r="AH596" s="1" t="str">
        <f t="shared" si="559"/>
        <v>0702</v>
      </c>
    </row>
    <row r="597" ht="31.5">
      <c r="A597" s="14" t="s">
        <v>418</v>
      </c>
      <c r="B597" s="15"/>
      <c r="C597" s="14"/>
      <c r="D597" s="14"/>
      <c r="E597" s="31" t="s">
        <v>419</v>
      </c>
      <c r="F597" s="32">
        <f t="shared" si="580"/>
        <v>24711.700000000001</v>
      </c>
      <c r="G597" s="32">
        <f t="shared" si="581"/>
        <v>24836.700000000001</v>
      </c>
      <c r="H597" s="32">
        <f t="shared" si="582"/>
        <v>24836.700000000001</v>
      </c>
      <c r="I597" s="32">
        <f t="shared" si="583"/>
        <v>0</v>
      </c>
      <c r="J597" s="32">
        <f t="shared" si="584"/>
        <v>0</v>
      </c>
      <c r="K597" s="32">
        <f t="shared" si="585"/>
        <v>0</v>
      </c>
      <c r="L597" s="32">
        <f t="shared" si="560"/>
        <v>24711.700000000001</v>
      </c>
      <c r="M597" s="32">
        <f t="shared" si="561"/>
        <v>24836.700000000001</v>
      </c>
      <c r="N597" s="32">
        <f t="shared" si="562"/>
        <v>24836.700000000001</v>
      </c>
      <c r="O597" s="32">
        <f t="shared" si="586"/>
        <v>0</v>
      </c>
      <c r="P597" s="32">
        <f t="shared" si="587"/>
        <v>0</v>
      </c>
      <c r="Q597" s="32">
        <f t="shared" si="588"/>
        <v>0</v>
      </c>
      <c r="R597" s="32">
        <f t="shared" si="550"/>
        <v>24711.700000000001</v>
      </c>
      <c r="S597" s="32">
        <f t="shared" si="551"/>
        <v>24836.700000000001</v>
      </c>
      <c r="T597" s="32">
        <f t="shared" si="552"/>
        <v>24836.700000000001</v>
      </c>
      <c r="U597" s="32">
        <f t="shared" si="589"/>
        <v>0</v>
      </c>
      <c r="V597" s="32">
        <f t="shared" si="553"/>
        <v>24711.700000000001</v>
      </c>
      <c r="W597" s="32">
        <f t="shared" si="554"/>
        <v>24836.700000000001</v>
      </c>
      <c r="X597" s="32">
        <f t="shared" si="555"/>
        <v>24836.700000000001</v>
      </c>
      <c r="Y597" s="32">
        <f t="shared" si="590"/>
        <v>-62.5</v>
      </c>
      <c r="Z597" s="32">
        <f t="shared" si="591"/>
        <v>0</v>
      </c>
      <c r="AA597" s="32">
        <f t="shared" si="592"/>
        <v>0</v>
      </c>
      <c r="AB597" s="32">
        <f t="shared" si="556"/>
        <v>24649.200000000001</v>
      </c>
      <c r="AC597" s="32">
        <f t="shared" si="557"/>
        <v>24836.700000000001</v>
      </c>
      <c r="AD597" s="32">
        <f t="shared" si="558"/>
        <v>24836.700000000001</v>
      </c>
      <c r="AE597" s="32">
        <f t="shared" si="593"/>
        <v>0</v>
      </c>
      <c r="AF597" s="33"/>
      <c r="AG597" s="34"/>
      <c r="AH597" s="1" t="str">
        <f t="shared" si="559"/>
        <v/>
      </c>
    </row>
    <row r="598" ht="47.25">
      <c r="A598" s="14" t="s">
        <v>418</v>
      </c>
      <c r="B598" s="15" t="s">
        <v>55</v>
      </c>
      <c r="C598" s="14"/>
      <c r="D598" s="14"/>
      <c r="E598" s="31" t="s">
        <v>56</v>
      </c>
      <c r="F598" s="32">
        <f t="shared" si="580"/>
        <v>24711.700000000001</v>
      </c>
      <c r="G598" s="32">
        <f t="shared" si="581"/>
        <v>24836.700000000001</v>
      </c>
      <c r="H598" s="32">
        <f t="shared" si="582"/>
        <v>24836.700000000001</v>
      </c>
      <c r="I598" s="32">
        <f t="shared" si="583"/>
        <v>0</v>
      </c>
      <c r="J598" s="32">
        <f t="shared" si="584"/>
        <v>0</v>
      </c>
      <c r="K598" s="32">
        <f t="shared" si="585"/>
        <v>0</v>
      </c>
      <c r="L598" s="32">
        <f t="shared" si="560"/>
        <v>24711.700000000001</v>
      </c>
      <c r="M598" s="32">
        <f t="shared" si="561"/>
        <v>24836.700000000001</v>
      </c>
      <c r="N598" s="32">
        <f t="shared" si="562"/>
        <v>24836.700000000001</v>
      </c>
      <c r="O598" s="32">
        <f t="shared" si="586"/>
        <v>0</v>
      </c>
      <c r="P598" s="32">
        <f t="shared" si="587"/>
        <v>0</v>
      </c>
      <c r="Q598" s="32">
        <f t="shared" si="588"/>
        <v>0</v>
      </c>
      <c r="R598" s="32">
        <f t="shared" si="550"/>
        <v>24711.700000000001</v>
      </c>
      <c r="S598" s="32">
        <f t="shared" si="551"/>
        <v>24836.700000000001</v>
      </c>
      <c r="T598" s="32">
        <f t="shared" si="552"/>
        <v>24836.700000000001</v>
      </c>
      <c r="U598" s="32">
        <f t="shared" si="589"/>
        <v>0</v>
      </c>
      <c r="V598" s="32">
        <f t="shared" si="553"/>
        <v>24711.700000000001</v>
      </c>
      <c r="W598" s="32">
        <f t="shared" si="554"/>
        <v>24836.700000000001</v>
      </c>
      <c r="X598" s="32">
        <f t="shared" si="555"/>
        <v>24836.700000000001</v>
      </c>
      <c r="Y598" s="32">
        <f t="shared" si="590"/>
        <v>-62.5</v>
      </c>
      <c r="Z598" s="32">
        <f t="shared" si="591"/>
        <v>0</v>
      </c>
      <c r="AA598" s="32">
        <f t="shared" si="592"/>
        <v>0</v>
      </c>
      <c r="AB598" s="32">
        <f t="shared" si="556"/>
        <v>24649.200000000001</v>
      </c>
      <c r="AC598" s="32">
        <f t="shared" si="557"/>
        <v>24836.700000000001</v>
      </c>
      <c r="AD598" s="32">
        <f t="shared" si="558"/>
        <v>24836.700000000001</v>
      </c>
      <c r="AE598" s="32">
        <f t="shared" si="593"/>
        <v>0</v>
      </c>
      <c r="AF598" s="33"/>
      <c r="AG598" s="34"/>
      <c r="AH598" s="1" t="str">
        <f t="shared" si="559"/>
        <v/>
      </c>
    </row>
    <row r="599" ht="31.5">
      <c r="A599" s="14" t="s">
        <v>418</v>
      </c>
      <c r="B599" s="15">
        <v>600</v>
      </c>
      <c r="C599" s="14" t="s">
        <v>100</v>
      </c>
      <c r="D599" s="14" t="s">
        <v>321</v>
      </c>
      <c r="E599" s="31" t="s">
        <v>322</v>
      </c>
      <c r="F599" s="32">
        <v>24711.700000000001</v>
      </c>
      <c r="G599" s="32">
        <v>24836.700000000001</v>
      </c>
      <c r="H599" s="32">
        <v>24836.700000000001</v>
      </c>
      <c r="I599" s="32"/>
      <c r="J599" s="32"/>
      <c r="K599" s="32"/>
      <c r="L599" s="32">
        <f t="shared" si="560"/>
        <v>24711.700000000001</v>
      </c>
      <c r="M599" s="32">
        <f t="shared" si="561"/>
        <v>24836.700000000001</v>
      </c>
      <c r="N599" s="32">
        <f t="shared" si="562"/>
        <v>24836.700000000001</v>
      </c>
      <c r="O599" s="32"/>
      <c r="P599" s="32"/>
      <c r="Q599" s="32"/>
      <c r="R599" s="32">
        <f t="shared" si="550"/>
        <v>24711.700000000001</v>
      </c>
      <c r="S599" s="32">
        <f t="shared" si="551"/>
        <v>24836.700000000001</v>
      </c>
      <c r="T599" s="32">
        <f t="shared" si="552"/>
        <v>24836.700000000001</v>
      </c>
      <c r="U599" s="32"/>
      <c r="V599" s="32">
        <f t="shared" si="553"/>
        <v>24711.700000000001</v>
      </c>
      <c r="W599" s="32">
        <f t="shared" si="554"/>
        <v>24836.700000000001</v>
      </c>
      <c r="X599" s="32">
        <f t="shared" si="555"/>
        <v>24836.700000000001</v>
      </c>
      <c r="Y599" s="32">
        <v>-62.5</v>
      </c>
      <c r="Z599" s="32"/>
      <c r="AA599" s="32"/>
      <c r="AB599" s="32">
        <f t="shared" si="556"/>
        <v>24649.200000000001</v>
      </c>
      <c r="AC599" s="32">
        <f t="shared" si="557"/>
        <v>24836.700000000001</v>
      </c>
      <c r="AD599" s="32">
        <f t="shared" si="558"/>
        <v>24836.700000000001</v>
      </c>
      <c r="AE599" s="32"/>
      <c r="AF599" s="33"/>
      <c r="AG599" s="34"/>
      <c r="AH599" s="1" t="str">
        <f t="shared" si="559"/>
        <v>1006</v>
      </c>
    </row>
    <row r="600" ht="63">
      <c r="A600" s="14" t="s">
        <v>420</v>
      </c>
      <c r="B600" s="15"/>
      <c r="C600" s="14"/>
      <c r="D600" s="14"/>
      <c r="E600" s="31" t="s">
        <v>421</v>
      </c>
      <c r="F600" s="32">
        <f t="shared" si="580"/>
        <v>247271.60000000001</v>
      </c>
      <c r="G600" s="32">
        <f t="shared" si="581"/>
        <v>247271.60000000001</v>
      </c>
      <c r="H600" s="32">
        <f t="shared" si="582"/>
        <v>247271.60000000001</v>
      </c>
      <c r="I600" s="32">
        <f t="shared" si="583"/>
        <v>0</v>
      </c>
      <c r="J600" s="32">
        <f t="shared" si="584"/>
        <v>0</v>
      </c>
      <c r="K600" s="32">
        <f t="shared" si="585"/>
        <v>0</v>
      </c>
      <c r="L600" s="32">
        <f t="shared" si="560"/>
        <v>247271.60000000001</v>
      </c>
      <c r="M600" s="32">
        <f t="shared" si="561"/>
        <v>247271.60000000001</v>
      </c>
      <c r="N600" s="32">
        <f t="shared" si="562"/>
        <v>247271.60000000001</v>
      </c>
      <c r="O600" s="32">
        <f t="shared" si="586"/>
        <v>0</v>
      </c>
      <c r="P600" s="32">
        <f t="shared" si="587"/>
        <v>0</v>
      </c>
      <c r="Q600" s="32">
        <f t="shared" si="588"/>
        <v>0</v>
      </c>
      <c r="R600" s="32">
        <f t="shared" si="550"/>
        <v>247271.60000000001</v>
      </c>
      <c r="S600" s="32">
        <f t="shared" si="551"/>
        <v>247271.60000000001</v>
      </c>
      <c r="T600" s="32">
        <f t="shared" si="552"/>
        <v>247271.60000000001</v>
      </c>
      <c r="U600" s="32">
        <f t="shared" si="589"/>
        <v>0</v>
      </c>
      <c r="V600" s="32">
        <f t="shared" si="553"/>
        <v>247271.60000000001</v>
      </c>
      <c r="W600" s="32">
        <f t="shared" si="554"/>
        <v>247271.60000000001</v>
      </c>
      <c r="X600" s="32">
        <f t="shared" si="555"/>
        <v>247271.60000000001</v>
      </c>
      <c r="Y600" s="32">
        <f t="shared" si="590"/>
        <v>0</v>
      </c>
      <c r="Z600" s="32">
        <f t="shared" si="591"/>
        <v>0</v>
      </c>
      <c r="AA600" s="32">
        <f t="shared" si="592"/>
        <v>0</v>
      </c>
      <c r="AB600" s="32">
        <f t="shared" si="556"/>
        <v>247271.60000000001</v>
      </c>
      <c r="AC600" s="32">
        <f t="shared" si="557"/>
        <v>247271.60000000001</v>
      </c>
      <c r="AD600" s="32">
        <f t="shared" si="558"/>
        <v>247271.60000000001</v>
      </c>
      <c r="AE600" s="32">
        <f t="shared" si="593"/>
        <v>0</v>
      </c>
      <c r="AF600" s="33"/>
      <c r="AG600" s="34"/>
      <c r="AH600" s="1" t="str">
        <f t="shared" si="559"/>
        <v/>
      </c>
    </row>
    <row r="601" ht="47.25">
      <c r="A601" s="14" t="s">
        <v>420</v>
      </c>
      <c r="B601" s="15" t="s">
        <v>55</v>
      </c>
      <c r="C601" s="14"/>
      <c r="D601" s="14"/>
      <c r="E601" s="31" t="s">
        <v>56</v>
      </c>
      <c r="F601" s="32">
        <f t="shared" si="580"/>
        <v>247271.60000000001</v>
      </c>
      <c r="G601" s="32">
        <f t="shared" si="581"/>
        <v>247271.60000000001</v>
      </c>
      <c r="H601" s="32">
        <f t="shared" si="582"/>
        <v>247271.60000000001</v>
      </c>
      <c r="I601" s="32">
        <f t="shared" si="583"/>
        <v>0</v>
      </c>
      <c r="J601" s="32">
        <f t="shared" si="584"/>
        <v>0</v>
      </c>
      <c r="K601" s="32">
        <f t="shared" si="585"/>
        <v>0</v>
      </c>
      <c r="L601" s="32">
        <f t="shared" si="560"/>
        <v>247271.60000000001</v>
      </c>
      <c r="M601" s="32">
        <f t="shared" si="561"/>
        <v>247271.60000000001</v>
      </c>
      <c r="N601" s="32">
        <f t="shared" si="562"/>
        <v>247271.60000000001</v>
      </c>
      <c r="O601" s="32">
        <f t="shared" si="586"/>
        <v>0</v>
      </c>
      <c r="P601" s="32">
        <f t="shared" si="587"/>
        <v>0</v>
      </c>
      <c r="Q601" s="32">
        <f t="shared" si="588"/>
        <v>0</v>
      </c>
      <c r="R601" s="32">
        <f t="shared" si="550"/>
        <v>247271.60000000001</v>
      </c>
      <c r="S601" s="32">
        <f t="shared" si="551"/>
        <v>247271.60000000001</v>
      </c>
      <c r="T601" s="32">
        <f t="shared" si="552"/>
        <v>247271.60000000001</v>
      </c>
      <c r="U601" s="32">
        <f t="shared" si="589"/>
        <v>0</v>
      </c>
      <c r="V601" s="32">
        <f t="shared" si="553"/>
        <v>247271.60000000001</v>
      </c>
      <c r="W601" s="32">
        <f t="shared" si="554"/>
        <v>247271.60000000001</v>
      </c>
      <c r="X601" s="32">
        <f t="shared" si="555"/>
        <v>247271.60000000001</v>
      </c>
      <c r="Y601" s="32">
        <f t="shared" si="590"/>
        <v>0</v>
      </c>
      <c r="Z601" s="32">
        <f t="shared" si="591"/>
        <v>0</v>
      </c>
      <c r="AA601" s="32">
        <f t="shared" si="592"/>
        <v>0</v>
      </c>
      <c r="AB601" s="32">
        <f t="shared" si="556"/>
        <v>247271.60000000001</v>
      </c>
      <c r="AC601" s="32">
        <f t="shared" si="557"/>
        <v>247271.60000000001</v>
      </c>
      <c r="AD601" s="32">
        <f t="shared" si="558"/>
        <v>247271.60000000001</v>
      </c>
      <c r="AE601" s="32">
        <f t="shared" si="593"/>
        <v>0</v>
      </c>
      <c r="AF601" s="33"/>
      <c r="AG601" s="34"/>
      <c r="AH601" s="1" t="str">
        <f t="shared" si="559"/>
        <v/>
      </c>
    </row>
    <row r="602" ht="31.5">
      <c r="A602" s="14" t="s">
        <v>420</v>
      </c>
      <c r="B602" s="15">
        <v>600</v>
      </c>
      <c r="C602" s="14" t="s">
        <v>100</v>
      </c>
      <c r="D602" s="14" t="s">
        <v>321</v>
      </c>
      <c r="E602" s="31" t="s">
        <v>322</v>
      </c>
      <c r="F602" s="32">
        <v>247271.60000000001</v>
      </c>
      <c r="G602" s="32">
        <v>247271.60000000001</v>
      </c>
      <c r="H602" s="32">
        <v>247271.60000000001</v>
      </c>
      <c r="I602" s="32"/>
      <c r="J602" s="32"/>
      <c r="K602" s="32"/>
      <c r="L602" s="32">
        <f t="shared" si="560"/>
        <v>247271.60000000001</v>
      </c>
      <c r="M602" s="32">
        <f t="shared" si="561"/>
        <v>247271.60000000001</v>
      </c>
      <c r="N602" s="32">
        <f t="shared" si="562"/>
        <v>247271.60000000001</v>
      </c>
      <c r="O602" s="32"/>
      <c r="P602" s="32"/>
      <c r="Q602" s="32"/>
      <c r="R602" s="32">
        <f t="shared" si="550"/>
        <v>247271.60000000001</v>
      </c>
      <c r="S602" s="32">
        <f t="shared" si="551"/>
        <v>247271.60000000001</v>
      </c>
      <c r="T602" s="32">
        <f t="shared" si="552"/>
        <v>247271.60000000001</v>
      </c>
      <c r="U602" s="32"/>
      <c r="V602" s="32">
        <f t="shared" si="553"/>
        <v>247271.60000000001</v>
      </c>
      <c r="W602" s="32">
        <f t="shared" si="554"/>
        <v>247271.60000000001</v>
      </c>
      <c r="X602" s="32">
        <f t="shared" si="555"/>
        <v>247271.60000000001</v>
      </c>
      <c r="Y602" s="32"/>
      <c r="Z602" s="32"/>
      <c r="AA602" s="32"/>
      <c r="AB602" s="32">
        <f t="shared" si="556"/>
        <v>247271.60000000001</v>
      </c>
      <c r="AC602" s="32">
        <f t="shared" si="557"/>
        <v>247271.60000000001</v>
      </c>
      <c r="AD602" s="32">
        <f t="shared" si="558"/>
        <v>247271.60000000001</v>
      </c>
      <c r="AE602" s="32"/>
      <c r="AF602" s="33"/>
      <c r="AG602" s="34"/>
      <c r="AH602" s="1" t="str">
        <f t="shared" si="559"/>
        <v>1006</v>
      </c>
    </row>
    <row r="603" ht="78.75">
      <c r="A603" s="14" t="s">
        <v>422</v>
      </c>
      <c r="B603" s="15"/>
      <c r="C603" s="14"/>
      <c r="D603" s="14"/>
      <c r="E603" s="31" t="s">
        <v>423</v>
      </c>
      <c r="F603" s="32">
        <f t="shared" si="580"/>
        <v>111141.5</v>
      </c>
      <c r="G603" s="32">
        <f t="shared" si="581"/>
        <v>111141.5</v>
      </c>
      <c r="H603" s="32">
        <f t="shared" si="582"/>
        <v>111141.5</v>
      </c>
      <c r="I603" s="32">
        <f t="shared" si="583"/>
        <v>0</v>
      </c>
      <c r="J603" s="32">
        <f t="shared" si="584"/>
        <v>0</v>
      </c>
      <c r="K603" s="32">
        <f t="shared" si="585"/>
        <v>0</v>
      </c>
      <c r="L603" s="32">
        <f t="shared" si="560"/>
        <v>111141.5</v>
      </c>
      <c r="M603" s="32">
        <f t="shared" si="561"/>
        <v>111141.5</v>
      </c>
      <c r="N603" s="32">
        <f t="shared" si="562"/>
        <v>111141.5</v>
      </c>
      <c r="O603" s="32">
        <f t="shared" si="586"/>
        <v>0</v>
      </c>
      <c r="P603" s="32">
        <f t="shared" si="587"/>
        <v>0</v>
      </c>
      <c r="Q603" s="32">
        <f t="shared" si="588"/>
        <v>0</v>
      </c>
      <c r="R603" s="32">
        <f t="shared" si="550"/>
        <v>111141.5</v>
      </c>
      <c r="S603" s="32">
        <f t="shared" si="551"/>
        <v>111141.5</v>
      </c>
      <c r="T603" s="32">
        <f t="shared" si="552"/>
        <v>111141.5</v>
      </c>
      <c r="U603" s="32">
        <f t="shared" si="589"/>
        <v>0</v>
      </c>
      <c r="V603" s="32">
        <f t="shared" si="553"/>
        <v>111141.5</v>
      </c>
      <c r="W603" s="32">
        <f t="shared" si="554"/>
        <v>111141.5</v>
      </c>
      <c r="X603" s="32">
        <f t="shared" si="555"/>
        <v>111141.5</v>
      </c>
      <c r="Y603" s="32">
        <f t="shared" si="590"/>
        <v>0</v>
      </c>
      <c r="Z603" s="32">
        <f t="shared" si="591"/>
        <v>0</v>
      </c>
      <c r="AA603" s="32">
        <f t="shared" si="592"/>
        <v>0</v>
      </c>
      <c r="AB603" s="32">
        <f t="shared" si="556"/>
        <v>111141.5</v>
      </c>
      <c r="AC603" s="32">
        <f t="shared" si="557"/>
        <v>111141.5</v>
      </c>
      <c r="AD603" s="32">
        <f t="shared" si="558"/>
        <v>111141.5</v>
      </c>
      <c r="AE603" s="32">
        <f t="shared" si="593"/>
        <v>0</v>
      </c>
      <c r="AF603" s="33"/>
      <c r="AG603" s="34"/>
      <c r="AH603" s="1" t="str">
        <f t="shared" si="559"/>
        <v/>
      </c>
    </row>
    <row r="604" ht="47.25">
      <c r="A604" s="14" t="s">
        <v>422</v>
      </c>
      <c r="B604" s="15" t="s">
        <v>55</v>
      </c>
      <c r="C604" s="14"/>
      <c r="D604" s="14"/>
      <c r="E604" s="31" t="s">
        <v>56</v>
      </c>
      <c r="F604" s="32">
        <f t="shared" si="580"/>
        <v>111141.5</v>
      </c>
      <c r="G604" s="32">
        <f t="shared" si="581"/>
        <v>111141.5</v>
      </c>
      <c r="H604" s="32">
        <f t="shared" si="582"/>
        <v>111141.5</v>
      </c>
      <c r="I604" s="32">
        <f t="shared" si="583"/>
        <v>0</v>
      </c>
      <c r="J604" s="32">
        <f t="shared" si="584"/>
        <v>0</v>
      </c>
      <c r="K604" s="32">
        <f t="shared" si="585"/>
        <v>0</v>
      </c>
      <c r="L604" s="32">
        <f t="shared" si="560"/>
        <v>111141.5</v>
      </c>
      <c r="M604" s="32">
        <f t="shared" si="561"/>
        <v>111141.5</v>
      </c>
      <c r="N604" s="32">
        <f t="shared" si="562"/>
        <v>111141.5</v>
      </c>
      <c r="O604" s="32">
        <f t="shared" si="586"/>
        <v>0</v>
      </c>
      <c r="P604" s="32">
        <f t="shared" si="587"/>
        <v>0</v>
      </c>
      <c r="Q604" s="32">
        <f t="shared" si="588"/>
        <v>0</v>
      </c>
      <c r="R604" s="32">
        <f t="shared" si="550"/>
        <v>111141.5</v>
      </c>
      <c r="S604" s="32">
        <f t="shared" si="551"/>
        <v>111141.5</v>
      </c>
      <c r="T604" s="32">
        <f t="shared" si="552"/>
        <v>111141.5</v>
      </c>
      <c r="U604" s="32">
        <f t="shared" si="589"/>
        <v>0</v>
      </c>
      <c r="V604" s="32">
        <f t="shared" si="553"/>
        <v>111141.5</v>
      </c>
      <c r="W604" s="32">
        <f t="shared" si="554"/>
        <v>111141.5</v>
      </c>
      <c r="X604" s="32">
        <f t="shared" si="555"/>
        <v>111141.5</v>
      </c>
      <c r="Y604" s="32">
        <f t="shared" si="590"/>
        <v>0</v>
      </c>
      <c r="Z604" s="32">
        <f t="shared" si="591"/>
        <v>0</v>
      </c>
      <c r="AA604" s="32">
        <f t="shared" si="592"/>
        <v>0</v>
      </c>
      <c r="AB604" s="32">
        <f t="shared" si="556"/>
        <v>111141.5</v>
      </c>
      <c r="AC604" s="32">
        <f t="shared" si="557"/>
        <v>111141.5</v>
      </c>
      <c r="AD604" s="32">
        <f t="shared" si="558"/>
        <v>111141.5</v>
      </c>
      <c r="AE604" s="32">
        <f t="shared" si="593"/>
        <v>0</v>
      </c>
      <c r="AF604" s="33"/>
      <c r="AG604" s="34"/>
      <c r="AH604" s="1" t="str">
        <f t="shared" si="559"/>
        <v/>
      </c>
    </row>
    <row r="605" ht="31.5">
      <c r="A605" s="14" t="s">
        <v>422</v>
      </c>
      <c r="B605" s="15">
        <v>600</v>
      </c>
      <c r="C605" s="14" t="s">
        <v>100</v>
      </c>
      <c r="D605" s="14" t="s">
        <v>321</v>
      </c>
      <c r="E605" s="31" t="s">
        <v>322</v>
      </c>
      <c r="F605" s="32">
        <v>111141.5</v>
      </c>
      <c r="G605" s="32">
        <v>111141.5</v>
      </c>
      <c r="H605" s="32">
        <v>111141.5</v>
      </c>
      <c r="I605" s="32"/>
      <c r="J605" s="32"/>
      <c r="K605" s="32"/>
      <c r="L605" s="32">
        <f t="shared" si="560"/>
        <v>111141.5</v>
      </c>
      <c r="M605" s="32">
        <f t="shared" si="561"/>
        <v>111141.5</v>
      </c>
      <c r="N605" s="32">
        <f t="shared" si="562"/>
        <v>111141.5</v>
      </c>
      <c r="O605" s="32"/>
      <c r="P605" s="32"/>
      <c r="Q605" s="32"/>
      <c r="R605" s="32">
        <f t="shared" si="550"/>
        <v>111141.5</v>
      </c>
      <c r="S605" s="32">
        <f t="shared" si="551"/>
        <v>111141.5</v>
      </c>
      <c r="T605" s="32">
        <f t="shared" si="552"/>
        <v>111141.5</v>
      </c>
      <c r="U605" s="32"/>
      <c r="V605" s="32">
        <f t="shared" si="553"/>
        <v>111141.5</v>
      </c>
      <c r="W605" s="32">
        <f t="shared" si="554"/>
        <v>111141.5</v>
      </c>
      <c r="X605" s="32">
        <f t="shared" si="555"/>
        <v>111141.5</v>
      </c>
      <c r="Y605" s="32"/>
      <c r="Z605" s="32"/>
      <c r="AA605" s="32"/>
      <c r="AB605" s="32">
        <f t="shared" si="556"/>
        <v>111141.5</v>
      </c>
      <c r="AC605" s="32">
        <f t="shared" si="557"/>
        <v>111141.5</v>
      </c>
      <c r="AD605" s="32">
        <f t="shared" si="558"/>
        <v>111141.5</v>
      </c>
      <c r="AE605" s="32"/>
      <c r="AF605" s="33"/>
      <c r="AG605" s="34"/>
      <c r="AH605" s="1" t="str">
        <f t="shared" si="559"/>
        <v>1006</v>
      </c>
    </row>
    <row r="606" ht="47.25">
      <c r="A606" s="14" t="s">
        <v>424</v>
      </c>
      <c r="B606" s="15"/>
      <c r="C606" s="14"/>
      <c r="D606" s="14"/>
      <c r="E606" s="31" t="s">
        <v>425</v>
      </c>
      <c r="F606" s="32">
        <f>F607+F609+F611</f>
        <v>15815213.399999999</v>
      </c>
      <c r="G606" s="32">
        <f>G607+G609+G611</f>
        <v>15827428.399999999</v>
      </c>
      <c r="H606" s="32">
        <f>H607+H609+H611</f>
        <v>15787787.200000001</v>
      </c>
      <c r="I606" s="32">
        <f>I607+I609+I611</f>
        <v>0</v>
      </c>
      <c r="J606" s="32">
        <f>J607+J609+J611</f>
        <v>0</v>
      </c>
      <c r="K606" s="32">
        <f>K607+K609+K611</f>
        <v>0</v>
      </c>
      <c r="L606" s="32">
        <f t="shared" si="560"/>
        <v>15815213.399999999</v>
      </c>
      <c r="M606" s="32">
        <f t="shared" si="561"/>
        <v>15827428.399999999</v>
      </c>
      <c r="N606" s="32">
        <f t="shared" si="562"/>
        <v>15787787.200000001</v>
      </c>
      <c r="O606" s="32">
        <f>O607+O609+O611</f>
        <v>0</v>
      </c>
      <c r="P606" s="32">
        <f>P607+P609+P611</f>
        <v>0</v>
      </c>
      <c r="Q606" s="32">
        <f>Q607+Q609+Q611</f>
        <v>0</v>
      </c>
      <c r="R606" s="32">
        <f t="shared" si="550"/>
        <v>15815213.399999999</v>
      </c>
      <c r="S606" s="32">
        <f t="shared" si="551"/>
        <v>15827428.399999999</v>
      </c>
      <c r="T606" s="32">
        <f t="shared" si="552"/>
        <v>15787787.200000001</v>
      </c>
      <c r="U606" s="32">
        <f>U607+U609+U611</f>
        <v>0</v>
      </c>
      <c r="V606" s="32">
        <f t="shared" si="553"/>
        <v>15815213.399999999</v>
      </c>
      <c r="W606" s="32">
        <f t="shared" si="554"/>
        <v>15827428.399999999</v>
      </c>
      <c r="X606" s="32">
        <f t="shared" si="555"/>
        <v>15787787.200000001</v>
      </c>
      <c r="Y606" s="32">
        <f>Y607+Y609+Y611</f>
        <v>0</v>
      </c>
      <c r="Z606" s="32">
        <f>Z607+Z609+Z611</f>
        <v>0</v>
      </c>
      <c r="AA606" s="32">
        <f>AA607+AA609+AA611</f>
        <v>0</v>
      </c>
      <c r="AB606" s="32">
        <f t="shared" si="556"/>
        <v>15815213.399999999</v>
      </c>
      <c r="AC606" s="32">
        <f t="shared" si="557"/>
        <v>15827428.399999999</v>
      </c>
      <c r="AD606" s="32">
        <f t="shared" si="558"/>
        <v>15787787.200000001</v>
      </c>
      <c r="AE606" s="32">
        <f>AE607+AE609+AE611</f>
        <v>0</v>
      </c>
      <c r="AF606" s="33"/>
      <c r="AG606" s="34"/>
      <c r="AH606" s="1" t="str">
        <f t="shared" si="559"/>
        <v/>
      </c>
    </row>
    <row r="607" ht="31.5">
      <c r="A607" s="14" t="s">
        <v>424</v>
      </c>
      <c r="B607" s="15" t="s">
        <v>48</v>
      </c>
      <c r="C607" s="14"/>
      <c r="D607" s="14"/>
      <c r="E607" s="31" t="s">
        <v>49</v>
      </c>
      <c r="F607" s="32">
        <f>F608</f>
        <v>3</v>
      </c>
      <c r="G607" s="32">
        <f>G608</f>
        <v>3</v>
      </c>
      <c r="H607" s="32">
        <f>H608</f>
        <v>3</v>
      </c>
      <c r="I607" s="32">
        <f>I608</f>
        <v>0</v>
      </c>
      <c r="J607" s="32">
        <f>J608</f>
        <v>0</v>
      </c>
      <c r="K607" s="32">
        <f>K608</f>
        <v>0</v>
      </c>
      <c r="L607" s="32">
        <f t="shared" si="560"/>
        <v>3</v>
      </c>
      <c r="M607" s="32">
        <f t="shared" si="561"/>
        <v>3</v>
      </c>
      <c r="N607" s="32">
        <f t="shared" si="562"/>
        <v>3</v>
      </c>
      <c r="O607" s="32">
        <f>O608</f>
        <v>0</v>
      </c>
      <c r="P607" s="32">
        <f>P608</f>
        <v>0</v>
      </c>
      <c r="Q607" s="32">
        <f>Q608</f>
        <v>0</v>
      </c>
      <c r="R607" s="32">
        <f t="shared" si="550"/>
        <v>3</v>
      </c>
      <c r="S607" s="32">
        <f t="shared" si="551"/>
        <v>3</v>
      </c>
      <c r="T607" s="32">
        <f t="shared" si="552"/>
        <v>3</v>
      </c>
      <c r="U607" s="32">
        <f>U608</f>
        <v>0</v>
      </c>
      <c r="V607" s="32">
        <f t="shared" si="553"/>
        <v>3</v>
      </c>
      <c r="W607" s="32">
        <f t="shared" si="554"/>
        <v>3</v>
      </c>
      <c r="X607" s="32">
        <f t="shared" si="555"/>
        <v>3</v>
      </c>
      <c r="Y607" s="32">
        <f>Y608</f>
        <v>0</v>
      </c>
      <c r="Z607" s="32">
        <f>Z608</f>
        <v>0</v>
      </c>
      <c r="AA607" s="32">
        <f>AA608</f>
        <v>0</v>
      </c>
      <c r="AB607" s="32">
        <f t="shared" si="556"/>
        <v>3</v>
      </c>
      <c r="AC607" s="32">
        <f t="shared" si="557"/>
        <v>3</v>
      </c>
      <c r="AD607" s="32">
        <f t="shared" si="558"/>
        <v>3</v>
      </c>
      <c r="AE607" s="32">
        <f>AE608</f>
        <v>0</v>
      </c>
      <c r="AF607" s="33"/>
      <c r="AG607" s="34"/>
      <c r="AH607" s="1" t="str">
        <f t="shared" si="559"/>
        <v/>
      </c>
    </row>
    <row r="608">
      <c r="A608" s="14" t="s">
        <v>424</v>
      </c>
      <c r="B608" s="15">
        <v>200</v>
      </c>
      <c r="C608" s="14" t="s">
        <v>65</v>
      </c>
      <c r="D608" s="14" t="s">
        <v>67</v>
      </c>
      <c r="E608" s="31" t="s">
        <v>68</v>
      </c>
      <c r="F608" s="32">
        <v>3</v>
      </c>
      <c r="G608" s="32">
        <v>3</v>
      </c>
      <c r="H608" s="32">
        <v>3</v>
      </c>
      <c r="I608" s="32"/>
      <c r="J608" s="32"/>
      <c r="K608" s="32"/>
      <c r="L608" s="32">
        <f t="shared" si="560"/>
        <v>3</v>
      </c>
      <c r="M608" s="32">
        <f t="shared" si="561"/>
        <v>3</v>
      </c>
      <c r="N608" s="32">
        <f t="shared" si="562"/>
        <v>3</v>
      </c>
      <c r="O608" s="32"/>
      <c r="P608" s="32"/>
      <c r="Q608" s="32"/>
      <c r="R608" s="32">
        <f t="shared" si="550"/>
        <v>3</v>
      </c>
      <c r="S608" s="32">
        <f t="shared" si="551"/>
        <v>3</v>
      </c>
      <c r="T608" s="32">
        <f t="shared" si="552"/>
        <v>3</v>
      </c>
      <c r="U608" s="32"/>
      <c r="V608" s="32">
        <f t="shared" si="553"/>
        <v>3</v>
      </c>
      <c r="W608" s="32">
        <f t="shared" si="554"/>
        <v>3</v>
      </c>
      <c r="X608" s="32">
        <f t="shared" si="555"/>
        <v>3</v>
      </c>
      <c r="Y608" s="32"/>
      <c r="Z608" s="32"/>
      <c r="AA608" s="32"/>
      <c r="AB608" s="32">
        <f t="shared" si="556"/>
        <v>3</v>
      </c>
      <c r="AC608" s="32">
        <f t="shared" si="557"/>
        <v>3</v>
      </c>
      <c r="AD608" s="32">
        <f t="shared" si="558"/>
        <v>3</v>
      </c>
      <c r="AE608" s="32"/>
      <c r="AF608" s="33"/>
      <c r="AG608" s="34"/>
      <c r="AH608" s="1" t="str">
        <f t="shared" si="559"/>
        <v>0709</v>
      </c>
    </row>
    <row r="609" ht="31.5">
      <c r="A609" s="14" t="s">
        <v>424</v>
      </c>
      <c r="B609" s="15" t="s">
        <v>188</v>
      </c>
      <c r="C609" s="14"/>
      <c r="D609" s="14"/>
      <c r="E609" s="31" t="s">
        <v>189</v>
      </c>
      <c r="F609" s="32">
        <f>F610</f>
        <v>5.0999999999999996</v>
      </c>
      <c r="G609" s="32">
        <f>G610</f>
        <v>5.0999999999999996</v>
      </c>
      <c r="H609" s="32">
        <f>H610</f>
        <v>5.0999999999999996</v>
      </c>
      <c r="I609" s="32">
        <f>I610</f>
        <v>0</v>
      </c>
      <c r="J609" s="32">
        <f>J610</f>
        <v>0</v>
      </c>
      <c r="K609" s="32">
        <f>K610</f>
        <v>0</v>
      </c>
      <c r="L609" s="32">
        <f t="shared" si="560"/>
        <v>5.0999999999999996</v>
      </c>
      <c r="M609" s="32">
        <f t="shared" si="561"/>
        <v>5.0999999999999996</v>
      </c>
      <c r="N609" s="32">
        <f t="shared" si="562"/>
        <v>5.0999999999999996</v>
      </c>
      <c r="O609" s="32">
        <f>O610</f>
        <v>0</v>
      </c>
      <c r="P609" s="32">
        <f>P610</f>
        <v>0</v>
      </c>
      <c r="Q609" s="32">
        <f>Q610</f>
        <v>0</v>
      </c>
      <c r="R609" s="32">
        <f t="shared" si="550"/>
        <v>5.0999999999999996</v>
      </c>
      <c r="S609" s="32">
        <f t="shared" si="551"/>
        <v>5.0999999999999996</v>
      </c>
      <c r="T609" s="32">
        <f t="shared" si="552"/>
        <v>5.0999999999999996</v>
      </c>
      <c r="U609" s="32">
        <f>U610</f>
        <v>0</v>
      </c>
      <c r="V609" s="32">
        <f t="shared" si="553"/>
        <v>5.0999999999999996</v>
      </c>
      <c r="W609" s="32">
        <f t="shared" si="554"/>
        <v>5.0999999999999996</v>
      </c>
      <c r="X609" s="32">
        <f t="shared" si="555"/>
        <v>5.0999999999999996</v>
      </c>
      <c r="Y609" s="32">
        <f>Y610</f>
        <v>0</v>
      </c>
      <c r="Z609" s="32">
        <f>Z610</f>
        <v>0</v>
      </c>
      <c r="AA609" s="32">
        <f>AA610</f>
        <v>0</v>
      </c>
      <c r="AB609" s="32">
        <f t="shared" si="556"/>
        <v>5.0999999999999996</v>
      </c>
      <c r="AC609" s="32">
        <f t="shared" si="557"/>
        <v>5.0999999999999996</v>
      </c>
      <c r="AD609" s="32">
        <f t="shared" si="558"/>
        <v>5.0999999999999996</v>
      </c>
      <c r="AE609" s="32">
        <f>AE610</f>
        <v>0</v>
      </c>
      <c r="AF609" s="33"/>
      <c r="AG609" s="34"/>
      <c r="AH609" s="1" t="str">
        <f t="shared" si="559"/>
        <v/>
      </c>
    </row>
    <row r="610">
      <c r="A610" s="14" t="s">
        <v>424</v>
      </c>
      <c r="B610" s="15" t="s">
        <v>188</v>
      </c>
      <c r="C610" s="14" t="s">
        <v>100</v>
      </c>
      <c r="D610" s="14" t="s">
        <v>238</v>
      </c>
      <c r="E610" s="31" t="s">
        <v>426</v>
      </c>
      <c r="F610" s="32">
        <v>5.0999999999999996</v>
      </c>
      <c r="G610" s="32">
        <v>5.0999999999999996</v>
      </c>
      <c r="H610" s="32">
        <v>5.0999999999999996</v>
      </c>
      <c r="I610" s="32"/>
      <c r="J610" s="32"/>
      <c r="K610" s="32"/>
      <c r="L610" s="32">
        <f t="shared" si="560"/>
        <v>5.0999999999999996</v>
      </c>
      <c r="M610" s="32">
        <f t="shared" si="561"/>
        <v>5.0999999999999996</v>
      </c>
      <c r="N610" s="32">
        <f t="shared" si="562"/>
        <v>5.0999999999999996</v>
      </c>
      <c r="O610" s="32"/>
      <c r="P610" s="32"/>
      <c r="Q610" s="32"/>
      <c r="R610" s="32">
        <f t="shared" si="550"/>
        <v>5.0999999999999996</v>
      </c>
      <c r="S610" s="32">
        <f t="shared" si="551"/>
        <v>5.0999999999999996</v>
      </c>
      <c r="T610" s="32">
        <f t="shared" si="552"/>
        <v>5.0999999999999996</v>
      </c>
      <c r="U610" s="32"/>
      <c r="V610" s="32">
        <f t="shared" si="553"/>
        <v>5.0999999999999996</v>
      </c>
      <c r="W610" s="32">
        <f t="shared" si="554"/>
        <v>5.0999999999999996</v>
      </c>
      <c r="X610" s="32">
        <f t="shared" si="555"/>
        <v>5.0999999999999996</v>
      </c>
      <c r="Y610" s="32"/>
      <c r="Z610" s="32"/>
      <c r="AA610" s="32"/>
      <c r="AB610" s="32">
        <f t="shared" si="556"/>
        <v>5.0999999999999996</v>
      </c>
      <c r="AC610" s="32">
        <f t="shared" si="557"/>
        <v>5.0999999999999996</v>
      </c>
      <c r="AD610" s="32">
        <f t="shared" si="558"/>
        <v>5.0999999999999996</v>
      </c>
      <c r="AE610" s="32"/>
      <c r="AF610" s="33"/>
      <c r="AG610" s="34"/>
      <c r="AH610" s="1" t="str">
        <f t="shared" si="559"/>
        <v>1004</v>
      </c>
    </row>
    <row r="611" ht="47.25">
      <c r="A611" s="14" t="s">
        <v>424</v>
      </c>
      <c r="B611" s="15" t="s">
        <v>55</v>
      </c>
      <c r="C611" s="14"/>
      <c r="D611" s="14"/>
      <c r="E611" s="31" t="s">
        <v>56</v>
      </c>
      <c r="F611" s="32">
        <f>F612+F613+F614+F615</f>
        <v>15815205.299999999</v>
      </c>
      <c r="G611" s="32">
        <f>G612+G613+G614+G615</f>
        <v>15827420.299999999</v>
      </c>
      <c r="H611" s="32">
        <f>H612+H613+H614+H615</f>
        <v>15787779.100000001</v>
      </c>
      <c r="I611" s="32">
        <f>I612+I613+I614+I615</f>
        <v>0</v>
      </c>
      <c r="J611" s="32">
        <f>J612+J613+J614+J615</f>
        <v>0</v>
      </c>
      <c r="K611" s="32">
        <f>K612+K613+K614+K615</f>
        <v>0</v>
      </c>
      <c r="L611" s="32">
        <f t="shared" si="560"/>
        <v>15815205.299999999</v>
      </c>
      <c r="M611" s="32">
        <f t="shared" si="561"/>
        <v>15827420.299999999</v>
      </c>
      <c r="N611" s="32">
        <f t="shared" si="562"/>
        <v>15787779.100000001</v>
      </c>
      <c r="O611" s="32">
        <f>O612+O613+O614+O615</f>
        <v>0</v>
      </c>
      <c r="P611" s="32">
        <f>P612+P613+P614+P615</f>
        <v>0</v>
      </c>
      <c r="Q611" s="32">
        <f>Q612+Q613+Q614+Q615</f>
        <v>0</v>
      </c>
      <c r="R611" s="32">
        <f t="shared" si="550"/>
        <v>15815205.299999999</v>
      </c>
      <c r="S611" s="32">
        <f t="shared" si="551"/>
        <v>15827420.299999999</v>
      </c>
      <c r="T611" s="32">
        <f t="shared" si="552"/>
        <v>15787779.100000001</v>
      </c>
      <c r="U611" s="32">
        <f>U612+U613+U614+U615</f>
        <v>0</v>
      </c>
      <c r="V611" s="32">
        <f t="shared" si="553"/>
        <v>15815205.299999999</v>
      </c>
      <c r="W611" s="32">
        <f t="shared" si="554"/>
        <v>15827420.299999999</v>
      </c>
      <c r="X611" s="32">
        <f t="shared" si="555"/>
        <v>15787779.100000001</v>
      </c>
      <c r="Y611" s="32">
        <f>Y612+Y613+Y614+Y615</f>
        <v>0</v>
      </c>
      <c r="Z611" s="32">
        <f>Z612+Z613+Z614+Z615</f>
        <v>0</v>
      </c>
      <c r="AA611" s="32">
        <f>AA612+AA613+AA614+AA615</f>
        <v>0</v>
      </c>
      <c r="AB611" s="32">
        <f t="shared" si="556"/>
        <v>15815205.299999999</v>
      </c>
      <c r="AC611" s="32">
        <f t="shared" si="557"/>
        <v>15827420.299999999</v>
      </c>
      <c r="AD611" s="32">
        <f t="shared" si="558"/>
        <v>15787779.100000001</v>
      </c>
      <c r="AE611" s="32">
        <f>AE612+AE613+AE614+AE615</f>
        <v>0</v>
      </c>
      <c r="AF611" s="33"/>
      <c r="AG611" s="34"/>
      <c r="AH611" s="1" t="str">
        <f t="shared" si="559"/>
        <v/>
      </c>
    </row>
    <row r="612">
      <c r="A612" s="14" t="s">
        <v>424</v>
      </c>
      <c r="B612" s="15" t="s">
        <v>55</v>
      </c>
      <c r="C612" s="14" t="s">
        <v>65</v>
      </c>
      <c r="D612" s="14" t="s">
        <v>31</v>
      </c>
      <c r="E612" s="31" t="s">
        <v>382</v>
      </c>
      <c r="F612" s="32">
        <v>6580394.8999999994</v>
      </c>
      <c r="G612" s="32">
        <v>6503963.0999999996</v>
      </c>
      <c r="H612" s="32">
        <v>6447522.8000000007</v>
      </c>
      <c r="I612" s="32"/>
      <c r="J612" s="32"/>
      <c r="K612" s="32"/>
      <c r="L612" s="32">
        <f t="shared" si="560"/>
        <v>6580394.8999999994</v>
      </c>
      <c r="M612" s="32">
        <f t="shared" si="561"/>
        <v>6503963.0999999996</v>
      </c>
      <c r="N612" s="32">
        <f t="shared" si="562"/>
        <v>6447522.8000000007</v>
      </c>
      <c r="O612" s="32"/>
      <c r="P612" s="32"/>
      <c r="Q612" s="32"/>
      <c r="R612" s="32">
        <f t="shared" ref="R612:R675" si="594">L612+O612</f>
        <v>6580394.8999999994</v>
      </c>
      <c r="S612" s="32">
        <f t="shared" ref="S612:S675" si="595">M612+P612</f>
        <v>6503963.0999999996</v>
      </c>
      <c r="T612" s="32">
        <f t="shared" ref="T612:T675" si="596">N612+Q612</f>
        <v>6447522.8000000007</v>
      </c>
      <c r="U612" s="32"/>
      <c r="V612" s="32">
        <f t="shared" ref="V612:V675" si="597">R612+U612</f>
        <v>6580394.8999999994</v>
      </c>
      <c r="W612" s="32">
        <f t="shared" ref="W612:W675" si="598">S612</f>
        <v>6503963.0999999996</v>
      </c>
      <c r="X612" s="32">
        <f t="shared" ref="X612:X675" si="599">T612</f>
        <v>6447522.8000000007</v>
      </c>
      <c r="Y612" s="32"/>
      <c r="Z612" s="32"/>
      <c r="AA612" s="32"/>
      <c r="AB612" s="32">
        <f t="shared" ref="AB612:AB675" si="600">V612+Y612</f>
        <v>6580394.8999999994</v>
      </c>
      <c r="AC612" s="32">
        <f t="shared" ref="AC612:AC675" si="601">W612+Z612</f>
        <v>6503963.0999999996</v>
      </c>
      <c r="AD612" s="32">
        <f t="shared" ref="AD612:AD675" si="602">X612+AA612</f>
        <v>6447522.8000000007</v>
      </c>
      <c r="AE612" s="32"/>
      <c r="AF612" s="33"/>
      <c r="AG612" s="34"/>
      <c r="AH612" s="1" t="str">
        <f t="shared" ref="AH612:AH675" si="603">CONCATENATE(C612,D612)</f>
        <v>0701</v>
      </c>
    </row>
    <row r="613">
      <c r="A613" s="14" t="s">
        <v>424</v>
      </c>
      <c r="B613" s="15" t="s">
        <v>55</v>
      </c>
      <c r="C613" s="14" t="s">
        <v>65</v>
      </c>
      <c r="D613" s="14" t="s">
        <v>288</v>
      </c>
      <c r="E613" s="31" t="s">
        <v>339</v>
      </c>
      <c r="F613" s="32">
        <v>9109712.7999999989</v>
      </c>
      <c r="G613" s="32">
        <v>9201603</v>
      </c>
      <c r="H613" s="32">
        <v>9218137.3000000007</v>
      </c>
      <c r="I613" s="32"/>
      <c r="J613" s="32"/>
      <c r="K613" s="32"/>
      <c r="L613" s="32">
        <f t="shared" si="560"/>
        <v>9109712.7999999989</v>
      </c>
      <c r="M613" s="32">
        <f t="shared" si="561"/>
        <v>9201603</v>
      </c>
      <c r="N613" s="32">
        <f t="shared" si="562"/>
        <v>9218137.3000000007</v>
      </c>
      <c r="O613" s="32"/>
      <c r="P613" s="32"/>
      <c r="Q613" s="32"/>
      <c r="R613" s="32">
        <f t="shared" si="594"/>
        <v>9109712.7999999989</v>
      </c>
      <c r="S613" s="32">
        <f t="shared" si="595"/>
        <v>9201603</v>
      </c>
      <c r="T613" s="32">
        <f t="shared" si="596"/>
        <v>9218137.3000000007</v>
      </c>
      <c r="U613" s="32"/>
      <c r="V613" s="32">
        <f t="shared" si="597"/>
        <v>9109712.7999999989</v>
      </c>
      <c r="W613" s="32">
        <f t="shared" si="598"/>
        <v>9201603</v>
      </c>
      <c r="X613" s="32">
        <f t="shared" si="599"/>
        <v>9218137.3000000007</v>
      </c>
      <c r="Y613" s="32"/>
      <c r="Z613" s="32"/>
      <c r="AA613" s="32"/>
      <c r="AB613" s="32">
        <f t="shared" si="600"/>
        <v>9109712.7999999989</v>
      </c>
      <c r="AC613" s="32">
        <f t="shared" si="601"/>
        <v>9201603</v>
      </c>
      <c r="AD613" s="32">
        <f t="shared" si="602"/>
        <v>9218137.3000000007</v>
      </c>
      <c r="AE613" s="32"/>
      <c r="AF613" s="33"/>
      <c r="AG613" s="34"/>
      <c r="AH613" s="1" t="str">
        <f t="shared" si="603"/>
        <v>0702</v>
      </c>
    </row>
    <row r="614">
      <c r="A614" s="14" t="s">
        <v>424</v>
      </c>
      <c r="B614" s="15" t="s">
        <v>55</v>
      </c>
      <c r="C614" s="14" t="s">
        <v>100</v>
      </c>
      <c r="D614" s="14" t="s">
        <v>51</v>
      </c>
      <c r="E614" s="31" t="s">
        <v>220</v>
      </c>
      <c r="F614" s="32">
        <v>89712.100000000006</v>
      </c>
      <c r="G614" s="32">
        <v>88392.100000000006</v>
      </c>
      <c r="H614" s="32">
        <v>88492.100000000006</v>
      </c>
      <c r="I614" s="32"/>
      <c r="J614" s="32"/>
      <c r="K614" s="32"/>
      <c r="L614" s="32">
        <f t="shared" si="560"/>
        <v>89712.100000000006</v>
      </c>
      <c r="M614" s="32">
        <f t="shared" si="561"/>
        <v>88392.100000000006</v>
      </c>
      <c r="N614" s="32">
        <f t="shared" si="562"/>
        <v>88492.100000000006</v>
      </c>
      <c r="O614" s="32"/>
      <c r="P614" s="32"/>
      <c r="Q614" s="32"/>
      <c r="R614" s="32">
        <f t="shared" si="594"/>
        <v>89712.100000000006</v>
      </c>
      <c r="S614" s="32">
        <f t="shared" si="595"/>
        <v>88392.100000000006</v>
      </c>
      <c r="T614" s="32">
        <f t="shared" si="596"/>
        <v>88492.100000000006</v>
      </c>
      <c r="U614" s="32"/>
      <c r="V614" s="32">
        <f t="shared" si="597"/>
        <v>89712.100000000006</v>
      </c>
      <c r="W614" s="32">
        <f t="shared" si="598"/>
        <v>88392.100000000006</v>
      </c>
      <c r="X614" s="32">
        <f t="shared" si="599"/>
        <v>88492.100000000006</v>
      </c>
      <c r="Y614" s="32"/>
      <c r="Z614" s="32"/>
      <c r="AA614" s="32"/>
      <c r="AB614" s="32">
        <f t="shared" si="600"/>
        <v>89712.100000000006</v>
      </c>
      <c r="AC614" s="32">
        <f t="shared" si="601"/>
        <v>88392.100000000006</v>
      </c>
      <c r="AD614" s="32">
        <f t="shared" si="602"/>
        <v>88492.100000000006</v>
      </c>
      <c r="AE614" s="32"/>
      <c r="AF614" s="33"/>
      <c r="AG614" s="34"/>
      <c r="AH614" s="1" t="str">
        <f t="shared" si="603"/>
        <v>1003</v>
      </c>
    </row>
    <row r="615">
      <c r="A615" s="14" t="s">
        <v>424</v>
      </c>
      <c r="B615" s="15" t="s">
        <v>55</v>
      </c>
      <c r="C615" s="14" t="s">
        <v>100</v>
      </c>
      <c r="D615" s="14" t="s">
        <v>238</v>
      </c>
      <c r="E615" s="31" t="s">
        <v>426</v>
      </c>
      <c r="F615" s="32">
        <v>35385.5</v>
      </c>
      <c r="G615" s="32">
        <v>33462.099999999999</v>
      </c>
      <c r="H615" s="32">
        <v>33626.900000000001</v>
      </c>
      <c r="I615" s="32"/>
      <c r="J615" s="32"/>
      <c r="K615" s="32"/>
      <c r="L615" s="32">
        <f t="shared" si="560"/>
        <v>35385.5</v>
      </c>
      <c r="M615" s="32">
        <f t="shared" si="561"/>
        <v>33462.099999999999</v>
      </c>
      <c r="N615" s="32">
        <f t="shared" si="562"/>
        <v>33626.900000000001</v>
      </c>
      <c r="O615" s="32"/>
      <c r="P615" s="32"/>
      <c r="Q615" s="32"/>
      <c r="R615" s="32">
        <f t="shared" si="594"/>
        <v>35385.5</v>
      </c>
      <c r="S615" s="32">
        <f t="shared" si="595"/>
        <v>33462.099999999999</v>
      </c>
      <c r="T615" s="32">
        <f t="shared" si="596"/>
        <v>33626.900000000001</v>
      </c>
      <c r="U615" s="32"/>
      <c r="V615" s="32">
        <f t="shared" si="597"/>
        <v>35385.5</v>
      </c>
      <c r="W615" s="32">
        <f t="shared" si="598"/>
        <v>33462.099999999999</v>
      </c>
      <c r="X615" s="32">
        <f t="shared" si="599"/>
        <v>33626.900000000001</v>
      </c>
      <c r="Y615" s="32"/>
      <c r="Z615" s="32"/>
      <c r="AA615" s="32"/>
      <c r="AB615" s="32">
        <f t="shared" si="600"/>
        <v>35385.5</v>
      </c>
      <c r="AC615" s="32">
        <f t="shared" si="601"/>
        <v>33462.099999999999</v>
      </c>
      <c r="AD615" s="32">
        <f t="shared" si="602"/>
        <v>33626.900000000001</v>
      </c>
      <c r="AE615" s="32"/>
      <c r="AF615" s="33"/>
      <c r="AG615" s="34"/>
      <c r="AH615" s="1" t="str">
        <f t="shared" si="603"/>
        <v>1004</v>
      </c>
    </row>
    <row r="616" ht="126">
      <c r="A616" s="14" t="s">
        <v>427</v>
      </c>
      <c r="B616" s="15"/>
      <c r="C616" s="14"/>
      <c r="D616" s="14"/>
      <c r="E616" s="31" t="s">
        <v>428</v>
      </c>
      <c r="F616" s="32">
        <f>F617+F619</f>
        <v>393.69999999999999</v>
      </c>
      <c r="G616" s="32">
        <f>G617+G619</f>
        <v>393.69999999999999</v>
      </c>
      <c r="H616" s="32">
        <f>H617+H619</f>
        <v>393.69999999999999</v>
      </c>
      <c r="I616" s="32">
        <f>I617+I619</f>
        <v>0</v>
      </c>
      <c r="J616" s="32">
        <f>J617+J619</f>
        <v>0</v>
      </c>
      <c r="K616" s="32">
        <f>K617+K619</f>
        <v>0</v>
      </c>
      <c r="L616" s="32">
        <f t="shared" si="560"/>
        <v>393.69999999999999</v>
      </c>
      <c r="M616" s="32">
        <f t="shared" si="561"/>
        <v>393.69999999999999</v>
      </c>
      <c r="N616" s="32">
        <f t="shared" si="562"/>
        <v>393.69999999999999</v>
      </c>
      <c r="O616" s="32">
        <f>O617+O619</f>
        <v>0</v>
      </c>
      <c r="P616" s="32">
        <f>P617+P619</f>
        <v>0</v>
      </c>
      <c r="Q616" s="32">
        <f>Q617+Q619</f>
        <v>0</v>
      </c>
      <c r="R616" s="32">
        <f t="shared" si="594"/>
        <v>393.69999999999999</v>
      </c>
      <c r="S616" s="32">
        <f t="shared" si="595"/>
        <v>393.69999999999999</v>
      </c>
      <c r="T616" s="32">
        <f t="shared" si="596"/>
        <v>393.69999999999999</v>
      </c>
      <c r="U616" s="32">
        <f>U617+U619</f>
        <v>0</v>
      </c>
      <c r="V616" s="32">
        <f t="shared" si="597"/>
        <v>393.69999999999999</v>
      </c>
      <c r="W616" s="32">
        <f t="shared" si="598"/>
        <v>393.69999999999999</v>
      </c>
      <c r="X616" s="32">
        <f t="shared" si="599"/>
        <v>393.69999999999999</v>
      </c>
      <c r="Y616" s="32">
        <f>Y617+Y619</f>
        <v>0</v>
      </c>
      <c r="Z616" s="32">
        <f>Z617+Z619</f>
        <v>0</v>
      </c>
      <c r="AA616" s="32">
        <f>AA617+AA619</f>
        <v>0</v>
      </c>
      <c r="AB616" s="32">
        <f t="shared" si="600"/>
        <v>393.69999999999999</v>
      </c>
      <c r="AC616" s="32">
        <f t="shared" si="601"/>
        <v>393.69999999999999</v>
      </c>
      <c r="AD616" s="32">
        <f t="shared" si="602"/>
        <v>393.69999999999999</v>
      </c>
      <c r="AE616" s="32">
        <f>AE617+AE619</f>
        <v>0</v>
      </c>
      <c r="AF616" s="33"/>
      <c r="AG616" s="34"/>
      <c r="AH616" s="1" t="str">
        <f t="shared" si="603"/>
        <v/>
      </c>
    </row>
    <row r="617" ht="31.5">
      <c r="A617" s="14" t="s">
        <v>427</v>
      </c>
      <c r="B617" s="15" t="s">
        <v>188</v>
      </c>
      <c r="C617" s="14"/>
      <c r="D617" s="14"/>
      <c r="E617" s="31" t="s">
        <v>189</v>
      </c>
      <c r="F617" s="32">
        <f>F618</f>
        <v>327</v>
      </c>
      <c r="G617" s="32">
        <f>G618</f>
        <v>327</v>
      </c>
      <c r="H617" s="32">
        <f>H618</f>
        <v>327</v>
      </c>
      <c r="I617" s="32">
        <f>I618</f>
        <v>0</v>
      </c>
      <c r="J617" s="32">
        <f>J618</f>
        <v>0</v>
      </c>
      <c r="K617" s="32">
        <f>K618</f>
        <v>0</v>
      </c>
      <c r="L617" s="32">
        <f t="shared" si="560"/>
        <v>327</v>
      </c>
      <c r="M617" s="32">
        <f t="shared" si="561"/>
        <v>327</v>
      </c>
      <c r="N617" s="32">
        <f t="shared" si="562"/>
        <v>327</v>
      </c>
      <c r="O617" s="32">
        <f>O618</f>
        <v>0</v>
      </c>
      <c r="P617" s="32">
        <f>P618</f>
        <v>0</v>
      </c>
      <c r="Q617" s="32">
        <f>Q618</f>
        <v>0</v>
      </c>
      <c r="R617" s="32">
        <f t="shared" si="594"/>
        <v>327</v>
      </c>
      <c r="S617" s="32">
        <f t="shared" si="595"/>
        <v>327</v>
      </c>
      <c r="T617" s="32">
        <f t="shared" si="596"/>
        <v>327</v>
      </c>
      <c r="U617" s="32">
        <f>U618</f>
        <v>0</v>
      </c>
      <c r="V617" s="32">
        <f t="shared" si="597"/>
        <v>327</v>
      </c>
      <c r="W617" s="32">
        <f t="shared" si="598"/>
        <v>327</v>
      </c>
      <c r="X617" s="32">
        <f t="shared" si="599"/>
        <v>327</v>
      </c>
      <c r="Y617" s="32">
        <f>Y618</f>
        <v>0</v>
      </c>
      <c r="Z617" s="32">
        <f>Z618</f>
        <v>0</v>
      </c>
      <c r="AA617" s="32">
        <f>AA618</f>
        <v>0</v>
      </c>
      <c r="AB617" s="32">
        <f t="shared" si="600"/>
        <v>327</v>
      </c>
      <c r="AC617" s="32">
        <f t="shared" si="601"/>
        <v>327</v>
      </c>
      <c r="AD617" s="32">
        <f t="shared" si="602"/>
        <v>327</v>
      </c>
      <c r="AE617" s="32">
        <f>AE618</f>
        <v>0</v>
      </c>
      <c r="AF617" s="33"/>
      <c r="AG617" s="34"/>
      <c r="AH617" s="1" t="str">
        <f t="shared" si="603"/>
        <v/>
      </c>
    </row>
    <row r="618">
      <c r="A618" s="14" t="s">
        <v>427</v>
      </c>
      <c r="B618" s="15" t="s">
        <v>188</v>
      </c>
      <c r="C618" s="14" t="s">
        <v>100</v>
      </c>
      <c r="D618" s="14" t="s">
        <v>51</v>
      </c>
      <c r="E618" s="31" t="s">
        <v>220</v>
      </c>
      <c r="F618" s="32">
        <v>327</v>
      </c>
      <c r="G618" s="32">
        <v>327</v>
      </c>
      <c r="H618" s="32">
        <v>327</v>
      </c>
      <c r="I618" s="32"/>
      <c r="J618" s="32"/>
      <c r="K618" s="32"/>
      <c r="L618" s="32">
        <f t="shared" si="560"/>
        <v>327</v>
      </c>
      <c r="M618" s="32">
        <f t="shared" si="561"/>
        <v>327</v>
      </c>
      <c r="N618" s="32">
        <f t="shared" si="562"/>
        <v>327</v>
      </c>
      <c r="O618" s="32"/>
      <c r="P618" s="32"/>
      <c r="Q618" s="32"/>
      <c r="R618" s="32">
        <f t="shared" si="594"/>
        <v>327</v>
      </c>
      <c r="S618" s="32">
        <f t="shared" si="595"/>
        <v>327</v>
      </c>
      <c r="T618" s="32">
        <f t="shared" si="596"/>
        <v>327</v>
      </c>
      <c r="U618" s="32"/>
      <c r="V618" s="32">
        <f t="shared" si="597"/>
        <v>327</v>
      </c>
      <c r="W618" s="32">
        <f t="shared" si="598"/>
        <v>327</v>
      </c>
      <c r="X618" s="32">
        <f t="shared" si="599"/>
        <v>327</v>
      </c>
      <c r="Y618" s="32"/>
      <c r="Z618" s="32"/>
      <c r="AA618" s="32"/>
      <c r="AB618" s="32">
        <f t="shared" si="600"/>
        <v>327</v>
      </c>
      <c r="AC618" s="32">
        <f t="shared" si="601"/>
        <v>327</v>
      </c>
      <c r="AD618" s="32">
        <f t="shared" si="602"/>
        <v>327</v>
      </c>
      <c r="AE618" s="32"/>
      <c r="AF618" s="33"/>
      <c r="AG618" s="34"/>
      <c r="AH618" s="1" t="str">
        <f t="shared" si="603"/>
        <v>1003</v>
      </c>
    </row>
    <row r="619" ht="47.25">
      <c r="A619" s="14" t="s">
        <v>427</v>
      </c>
      <c r="B619" s="15" t="s">
        <v>55</v>
      </c>
      <c r="C619" s="14"/>
      <c r="D619" s="14"/>
      <c r="E619" s="31" t="s">
        <v>56</v>
      </c>
      <c r="F619" s="32">
        <f>F620</f>
        <v>66.700000000000003</v>
      </c>
      <c r="G619" s="32">
        <f>G620</f>
        <v>66.700000000000003</v>
      </c>
      <c r="H619" s="32">
        <f>H620</f>
        <v>66.700000000000003</v>
      </c>
      <c r="I619" s="32">
        <f>I620</f>
        <v>0</v>
      </c>
      <c r="J619" s="32">
        <f>J620</f>
        <v>0</v>
      </c>
      <c r="K619" s="32">
        <f>K620</f>
        <v>0</v>
      </c>
      <c r="L619" s="32">
        <f t="shared" si="560"/>
        <v>66.700000000000003</v>
      </c>
      <c r="M619" s="32">
        <f t="shared" si="561"/>
        <v>66.700000000000003</v>
      </c>
      <c r="N619" s="32">
        <f t="shared" si="562"/>
        <v>66.700000000000003</v>
      </c>
      <c r="O619" s="32">
        <f>O620</f>
        <v>0</v>
      </c>
      <c r="P619" s="32">
        <f>P620</f>
        <v>0</v>
      </c>
      <c r="Q619" s="32">
        <f>Q620</f>
        <v>0</v>
      </c>
      <c r="R619" s="32">
        <f t="shared" si="594"/>
        <v>66.700000000000003</v>
      </c>
      <c r="S619" s="32">
        <f t="shared" si="595"/>
        <v>66.700000000000003</v>
      </c>
      <c r="T619" s="32">
        <f t="shared" si="596"/>
        <v>66.700000000000003</v>
      </c>
      <c r="U619" s="32">
        <f>U620</f>
        <v>0</v>
      </c>
      <c r="V619" s="32">
        <f t="shared" si="597"/>
        <v>66.700000000000003</v>
      </c>
      <c r="W619" s="32">
        <f t="shared" si="598"/>
        <v>66.700000000000003</v>
      </c>
      <c r="X619" s="32">
        <f t="shared" si="599"/>
        <v>66.700000000000003</v>
      </c>
      <c r="Y619" s="32">
        <f>Y620</f>
        <v>0</v>
      </c>
      <c r="Z619" s="32">
        <f>Z620</f>
        <v>0</v>
      </c>
      <c r="AA619" s="32">
        <f>AA620</f>
        <v>0</v>
      </c>
      <c r="AB619" s="32">
        <f t="shared" si="600"/>
        <v>66.700000000000003</v>
      </c>
      <c r="AC619" s="32">
        <f t="shared" si="601"/>
        <v>66.700000000000003</v>
      </c>
      <c r="AD619" s="32">
        <f t="shared" si="602"/>
        <v>66.700000000000003</v>
      </c>
      <c r="AE619" s="32">
        <f>AE620</f>
        <v>0</v>
      </c>
      <c r="AF619" s="33"/>
      <c r="AG619" s="34"/>
      <c r="AH619" s="1" t="str">
        <f t="shared" si="603"/>
        <v/>
      </c>
    </row>
    <row r="620">
      <c r="A620" s="14" t="s">
        <v>427</v>
      </c>
      <c r="B620" s="15" t="s">
        <v>55</v>
      </c>
      <c r="C620" s="14" t="s">
        <v>100</v>
      </c>
      <c r="D620" s="14" t="s">
        <v>51</v>
      </c>
      <c r="E620" s="31" t="s">
        <v>220</v>
      </c>
      <c r="F620" s="32">
        <v>66.700000000000003</v>
      </c>
      <c r="G620" s="32">
        <v>66.700000000000003</v>
      </c>
      <c r="H620" s="32">
        <v>66.700000000000003</v>
      </c>
      <c r="I620" s="32"/>
      <c r="J620" s="32"/>
      <c r="K620" s="32"/>
      <c r="L620" s="32">
        <f t="shared" si="560"/>
        <v>66.700000000000003</v>
      </c>
      <c r="M620" s="32">
        <f t="shared" si="561"/>
        <v>66.700000000000003</v>
      </c>
      <c r="N620" s="32">
        <f t="shared" si="562"/>
        <v>66.700000000000003</v>
      </c>
      <c r="O620" s="32"/>
      <c r="P620" s="32"/>
      <c r="Q620" s="32"/>
      <c r="R620" s="32">
        <f t="shared" si="594"/>
        <v>66.700000000000003</v>
      </c>
      <c r="S620" s="32">
        <f t="shared" si="595"/>
        <v>66.700000000000003</v>
      </c>
      <c r="T620" s="32">
        <f t="shared" si="596"/>
        <v>66.700000000000003</v>
      </c>
      <c r="U620" s="32"/>
      <c r="V620" s="32">
        <f t="shared" si="597"/>
        <v>66.700000000000003</v>
      </c>
      <c r="W620" s="32">
        <f t="shared" si="598"/>
        <v>66.700000000000003</v>
      </c>
      <c r="X620" s="32">
        <f t="shared" si="599"/>
        <v>66.700000000000003</v>
      </c>
      <c r="Y620" s="32"/>
      <c r="Z620" s="32"/>
      <c r="AA620" s="32"/>
      <c r="AB620" s="32">
        <f t="shared" si="600"/>
        <v>66.700000000000003</v>
      </c>
      <c r="AC620" s="32">
        <f t="shared" si="601"/>
        <v>66.700000000000003</v>
      </c>
      <c r="AD620" s="32">
        <f t="shared" si="602"/>
        <v>66.700000000000003</v>
      </c>
      <c r="AE620" s="32"/>
      <c r="AF620" s="33"/>
      <c r="AG620" s="34"/>
      <c r="AH620" s="1" t="str">
        <f t="shared" si="603"/>
        <v>1003</v>
      </c>
    </row>
    <row r="621">
      <c r="A621" s="14" t="s">
        <v>429</v>
      </c>
      <c r="B621" s="15"/>
      <c r="C621" s="14"/>
      <c r="D621" s="14"/>
      <c r="E621" s="35" t="s">
        <v>430</v>
      </c>
      <c r="F621" s="32"/>
      <c r="G621" s="32"/>
      <c r="H621" s="32"/>
      <c r="I621" s="32"/>
      <c r="J621" s="32"/>
      <c r="K621" s="32"/>
      <c r="L621" s="32"/>
      <c r="M621" s="32"/>
      <c r="N621" s="32"/>
      <c r="O621" s="32">
        <f t="shared" ref="O621:O636" si="604">O622</f>
        <v>480.03300000000002</v>
      </c>
      <c r="P621" s="32">
        <f t="shared" ref="P621:P636" si="605">P622</f>
        <v>716.46699999999998</v>
      </c>
      <c r="Q621" s="32">
        <f t="shared" ref="Q621:Q636" si="606">Q622</f>
        <v>716.46699999999998</v>
      </c>
      <c r="R621" s="32">
        <f t="shared" si="594"/>
        <v>480.03300000000002</v>
      </c>
      <c r="S621" s="32">
        <f t="shared" si="595"/>
        <v>716.46699999999998</v>
      </c>
      <c r="T621" s="32">
        <f t="shared" si="596"/>
        <v>716.46699999999998</v>
      </c>
      <c r="U621" s="32">
        <f t="shared" ref="U621:U636" si="607">U622</f>
        <v>0</v>
      </c>
      <c r="V621" s="32">
        <f t="shared" si="597"/>
        <v>480.03300000000002</v>
      </c>
      <c r="W621" s="32">
        <f t="shared" si="598"/>
        <v>716.46699999999998</v>
      </c>
      <c r="X621" s="32">
        <f t="shared" si="599"/>
        <v>716.46699999999998</v>
      </c>
      <c r="Y621" s="32">
        <f t="shared" ref="Y621:Y636" si="608">Y622</f>
        <v>0</v>
      </c>
      <c r="Z621" s="32">
        <f t="shared" ref="Z621:Z636" si="609">Z622</f>
        <v>0</v>
      </c>
      <c r="AA621" s="32">
        <f t="shared" ref="AA621:AA636" si="610">AA622</f>
        <v>0</v>
      </c>
      <c r="AB621" s="32">
        <f t="shared" si="600"/>
        <v>480.03300000000002</v>
      </c>
      <c r="AC621" s="32">
        <f t="shared" si="601"/>
        <v>716.46699999999998</v>
      </c>
      <c r="AD621" s="32">
        <f t="shared" si="602"/>
        <v>716.46699999999998</v>
      </c>
      <c r="AE621" s="32">
        <f t="shared" ref="AE621:AE636" si="611">AE622</f>
        <v>0</v>
      </c>
      <c r="AF621" s="33"/>
      <c r="AG621" s="34"/>
      <c r="AH621" s="1" t="str">
        <f t="shared" si="603"/>
        <v/>
      </c>
    </row>
    <row r="622">
      <c r="A622" s="14" t="s">
        <v>429</v>
      </c>
      <c r="B622" s="15" t="s">
        <v>55</v>
      </c>
      <c r="C622" s="14"/>
      <c r="D622" s="14"/>
      <c r="E622" s="31" t="s">
        <v>56</v>
      </c>
      <c r="F622" s="32"/>
      <c r="G622" s="32"/>
      <c r="H622" s="32"/>
      <c r="I622" s="32"/>
      <c r="J622" s="32"/>
      <c r="K622" s="32"/>
      <c r="L622" s="32"/>
      <c r="M622" s="32"/>
      <c r="N622" s="32"/>
      <c r="O622" s="32">
        <f t="shared" si="604"/>
        <v>480.03300000000002</v>
      </c>
      <c r="P622" s="32">
        <f t="shared" si="605"/>
        <v>716.46699999999998</v>
      </c>
      <c r="Q622" s="32">
        <f t="shared" si="606"/>
        <v>716.46699999999998</v>
      </c>
      <c r="R622" s="32">
        <f t="shared" si="594"/>
        <v>480.03300000000002</v>
      </c>
      <c r="S622" s="32">
        <f t="shared" si="595"/>
        <v>716.46699999999998</v>
      </c>
      <c r="T622" s="32">
        <f t="shared" si="596"/>
        <v>716.46699999999998</v>
      </c>
      <c r="U622" s="32">
        <f t="shared" si="607"/>
        <v>0</v>
      </c>
      <c r="V622" s="32">
        <f t="shared" si="597"/>
        <v>480.03300000000002</v>
      </c>
      <c r="W622" s="32">
        <f t="shared" si="598"/>
        <v>716.46699999999998</v>
      </c>
      <c r="X622" s="32">
        <f t="shared" si="599"/>
        <v>716.46699999999998</v>
      </c>
      <c r="Y622" s="32">
        <f t="shared" si="608"/>
        <v>0</v>
      </c>
      <c r="Z622" s="32">
        <f t="shared" si="609"/>
        <v>0</v>
      </c>
      <c r="AA622" s="32">
        <f t="shared" si="610"/>
        <v>0</v>
      </c>
      <c r="AB622" s="32">
        <f t="shared" si="600"/>
        <v>480.03300000000002</v>
      </c>
      <c r="AC622" s="32">
        <f t="shared" si="601"/>
        <v>716.46699999999998</v>
      </c>
      <c r="AD622" s="32">
        <f t="shared" si="602"/>
        <v>716.46699999999998</v>
      </c>
      <c r="AE622" s="32">
        <f t="shared" si="611"/>
        <v>0</v>
      </c>
      <c r="AF622" s="33"/>
      <c r="AG622" s="34"/>
      <c r="AH622" s="1" t="str">
        <f t="shared" si="603"/>
        <v/>
      </c>
    </row>
    <row r="623">
      <c r="A623" s="14" t="s">
        <v>429</v>
      </c>
      <c r="B623" s="15" t="s">
        <v>55</v>
      </c>
      <c r="C623" s="14" t="s">
        <v>65</v>
      </c>
      <c r="D623" s="14" t="s">
        <v>288</v>
      </c>
      <c r="E623" s="31" t="s">
        <v>339</v>
      </c>
      <c r="F623" s="32"/>
      <c r="G623" s="32"/>
      <c r="H623" s="32"/>
      <c r="I623" s="32"/>
      <c r="J623" s="32"/>
      <c r="K623" s="32"/>
      <c r="L623" s="32"/>
      <c r="M623" s="32"/>
      <c r="N623" s="32"/>
      <c r="O623" s="32">
        <v>480.03300000000002</v>
      </c>
      <c r="P623" s="32">
        <v>716.46699999999998</v>
      </c>
      <c r="Q623" s="32">
        <v>716.46699999999998</v>
      </c>
      <c r="R623" s="32">
        <f t="shared" si="594"/>
        <v>480.03300000000002</v>
      </c>
      <c r="S623" s="32">
        <f t="shared" si="595"/>
        <v>716.46699999999998</v>
      </c>
      <c r="T623" s="32">
        <f t="shared" si="596"/>
        <v>716.46699999999998</v>
      </c>
      <c r="U623" s="32"/>
      <c r="V623" s="32">
        <f t="shared" si="597"/>
        <v>480.03300000000002</v>
      </c>
      <c r="W623" s="32">
        <f t="shared" si="598"/>
        <v>716.46699999999998</v>
      </c>
      <c r="X623" s="32">
        <f t="shared" si="599"/>
        <v>716.46699999999998</v>
      </c>
      <c r="Y623" s="32"/>
      <c r="Z623" s="32"/>
      <c r="AA623" s="32"/>
      <c r="AB623" s="32">
        <f t="shared" si="600"/>
        <v>480.03300000000002</v>
      </c>
      <c r="AC623" s="32">
        <f t="shared" si="601"/>
        <v>716.46699999999998</v>
      </c>
      <c r="AD623" s="32">
        <f t="shared" si="602"/>
        <v>716.46699999999998</v>
      </c>
      <c r="AE623" s="32"/>
      <c r="AF623" s="33"/>
      <c r="AG623" s="34"/>
      <c r="AH623" s="1" t="str">
        <f t="shared" si="603"/>
        <v>0702</v>
      </c>
    </row>
    <row r="624">
      <c r="A624" s="14" t="s">
        <v>431</v>
      </c>
      <c r="B624" s="15"/>
      <c r="C624" s="14"/>
      <c r="D624" s="14"/>
      <c r="E624" s="35" t="s">
        <v>432</v>
      </c>
      <c r="F624" s="32"/>
      <c r="G624" s="32"/>
      <c r="H624" s="32"/>
      <c r="I624" s="32"/>
      <c r="J624" s="32"/>
      <c r="K624" s="32"/>
      <c r="L624" s="32"/>
      <c r="M624" s="32"/>
      <c r="N624" s="32"/>
      <c r="O624" s="32">
        <f t="shared" si="604"/>
        <v>1914.6479999999999</v>
      </c>
      <c r="P624" s="32">
        <f t="shared" si="605"/>
        <v>2625.25</v>
      </c>
      <c r="Q624" s="32">
        <f t="shared" si="606"/>
        <v>2625.25</v>
      </c>
      <c r="R624" s="32">
        <f t="shared" si="594"/>
        <v>1914.6479999999999</v>
      </c>
      <c r="S624" s="32">
        <f t="shared" si="595"/>
        <v>2625.25</v>
      </c>
      <c r="T624" s="32">
        <f t="shared" si="596"/>
        <v>2625.25</v>
      </c>
      <c r="U624" s="32">
        <f t="shared" si="607"/>
        <v>0</v>
      </c>
      <c r="V624" s="32">
        <f t="shared" si="597"/>
        <v>1914.6479999999999</v>
      </c>
      <c r="W624" s="32">
        <f t="shared" si="598"/>
        <v>2625.25</v>
      </c>
      <c r="X624" s="32">
        <f t="shared" si="599"/>
        <v>2625.25</v>
      </c>
      <c r="Y624" s="32">
        <f t="shared" si="608"/>
        <v>0</v>
      </c>
      <c r="Z624" s="32">
        <f t="shared" si="609"/>
        <v>0</v>
      </c>
      <c r="AA624" s="32">
        <f t="shared" si="610"/>
        <v>0</v>
      </c>
      <c r="AB624" s="32">
        <f t="shared" si="600"/>
        <v>1914.6479999999999</v>
      </c>
      <c r="AC624" s="32">
        <f t="shared" si="601"/>
        <v>2625.25</v>
      </c>
      <c r="AD624" s="32">
        <f t="shared" si="602"/>
        <v>2625.25</v>
      </c>
      <c r="AE624" s="32">
        <f t="shared" si="611"/>
        <v>0</v>
      </c>
      <c r="AF624" s="33"/>
      <c r="AG624" s="34"/>
      <c r="AH624" s="1" t="str">
        <f t="shared" si="603"/>
        <v/>
      </c>
    </row>
    <row r="625">
      <c r="A625" s="14" t="s">
        <v>431</v>
      </c>
      <c r="B625" s="15" t="s">
        <v>55</v>
      </c>
      <c r="C625" s="14"/>
      <c r="D625" s="14"/>
      <c r="E625" s="31" t="s">
        <v>56</v>
      </c>
      <c r="F625" s="32"/>
      <c r="G625" s="32"/>
      <c r="H625" s="32"/>
      <c r="I625" s="32"/>
      <c r="J625" s="32"/>
      <c r="K625" s="32"/>
      <c r="L625" s="32"/>
      <c r="M625" s="32"/>
      <c r="N625" s="32"/>
      <c r="O625" s="32">
        <f t="shared" si="604"/>
        <v>1914.6479999999999</v>
      </c>
      <c r="P625" s="32">
        <f t="shared" si="605"/>
        <v>2625.25</v>
      </c>
      <c r="Q625" s="32">
        <f t="shared" si="606"/>
        <v>2625.25</v>
      </c>
      <c r="R625" s="32">
        <f t="shared" si="594"/>
        <v>1914.6479999999999</v>
      </c>
      <c r="S625" s="32">
        <f t="shared" si="595"/>
        <v>2625.25</v>
      </c>
      <c r="T625" s="32">
        <f t="shared" si="596"/>
        <v>2625.25</v>
      </c>
      <c r="U625" s="32">
        <f t="shared" si="607"/>
        <v>0</v>
      </c>
      <c r="V625" s="32">
        <f t="shared" si="597"/>
        <v>1914.6479999999999</v>
      </c>
      <c r="W625" s="32">
        <f t="shared" si="598"/>
        <v>2625.25</v>
      </c>
      <c r="X625" s="32">
        <f t="shared" si="599"/>
        <v>2625.25</v>
      </c>
      <c r="Y625" s="32">
        <f t="shared" si="608"/>
        <v>0</v>
      </c>
      <c r="Z625" s="32">
        <f t="shared" si="609"/>
        <v>0</v>
      </c>
      <c r="AA625" s="32">
        <f t="shared" si="610"/>
        <v>0</v>
      </c>
      <c r="AB625" s="32">
        <f t="shared" si="600"/>
        <v>1914.6479999999999</v>
      </c>
      <c r="AC625" s="32">
        <f t="shared" si="601"/>
        <v>2625.25</v>
      </c>
      <c r="AD625" s="32">
        <f t="shared" si="602"/>
        <v>2625.25</v>
      </c>
      <c r="AE625" s="32">
        <f t="shared" si="611"/>
        <v>0</v>
      </c>
      <c r="AF625" s="33"/>
      <c r="AG625" s="34"/>
      <c r="AH625" s="1" t="str">
        <f t="shared" si="603"/>
        <v/>
      </c>
    </row>
    <row r="626">
      <c r="A626" s="14" t="s">
        <v>431</v>
      </c>
      <c r="B626" s="15" t="s">
        <v>55</v>
      </c>
      <c r="C626" s="14" t="s">
        <v>65</v>
      </c>
      <c r="D626" s="14" t="s">
        <v>288</v>
      </c>
      <c r="E626" s="31" t="s">
        <v>339</v>
      </c>
      <c r="F626" s="32"/>
      <c r="G626" s="32"/>
      <c r="H626" s="32"/>
      <c r="I626" s="32"/>
      <c r="J626" s="32"/>
      <c r="K626" s="32"/>
      <c r="L626" s="32"/>
      <c r="M626" s="32"/>
      <c r="N626" s="32"/>
      <c r="O626" s="32">
        <v>1914.6479999999999</v>
      </c>
      <c r="P626" s="32">
        <v>2625.25</v>
      </c>
      <c r="Q626" s="32">
        <v>2625.25</v>
      </c>
      <c r="R626" s="32">
        <f t="shared" si="594"/>
        <v>1914.6479999999999</v>
      </c>
      <c r="S626" s="32">
        <f t="shared" si="595"/>
        <v>2625.25</v>
      </c>
      <c r="T626" s="32">
        <f t="shared" si="596"/>
        <v>2625.25</v>
      </c>
      <c r="U626" s="32"/>
      <c r="V626" s="32">
        <f t="shared" si="597"/>
        <v>1914.6479999999999</v>
      </c>
      <c r="W626" s="32">
        <f t="shared" si="598"/>
        <v>2625.25</v>
      </c>
      <c r="X626" s="32">
        <f t="shared" si="599"/>
        <v>2625.25</v>
      </c>
      <c r="Y626" s="32"/>
      <c r="Z626" s="32"/>
      <c r="AA626" s="32"/>
      <c r="AB626" s="32">
        <f t="shared" si="600"/>
        <v>1914.6479999999999</v>
      </c>
      <c r="AC626" s="32">
        <f t="shared" si="601"/>
        <v>2625.25</v>
      </c>
      <c r="AD626" s="32">
        <f t="shared" si="602"/>
        <v>2625.25</v>
      </c>
      <c r="AE626" s="32"/>
      <c r="AF626" s="33"/>
      <c r="AG626" s="34"/>
      <c r="AH626" s="1" t="str">
        <f t="shared" si="603"/>
        <v>0702</v>
      </c>
    </row>
    <row r="627">
      <c r="A627" s="14" t="s">
        <v>433</v>
      </c>
      <c r="B627" s="15"/>
      <c r="C627" s="14"/>
      <c r="D627" s="14"/>
      <c r="E627" s="35" t="s">
        <v>434</v>
      </c>
      <c r="F627" s="32"/>
      <c r="G627" s="32"/>
      <c r="H627" s="32"/>
      <c r="I627" s="32"/>
      <c r="J627" s="32"/>
      <c r="K627" s="32"/>
      <c r="L627" s="32"/>
      <c r="M627" s="32"/>
      <c r="N627" s="32"/>
      <c r="O627" s="32">
        <f t="shared" si="604"/>
        <v>1432.934</v>
      </c>
      <c r="P627" s="32">
        <f t="shared" si="605"/>
        <v>1432.934</v>
      </c>
      <c r="Q627" s="32">
        <f t="shared" si="606"/>
        <v>1432.934</v>
      </c>
      <c r="R627" s="32">
        <f t="shared" si="594"/>
        <v>1432.934</v>
      </c>
      <c r="S627" s="32">
        <f t="shared" si="595"/>
        <v>1432.934</v>
      </c>
      <c r="T627" s="32">
        <f t="shared" si="596"/>
        <v>1432.934</v>
      </c>
      <c r="U627" s="32">
        <f t="shared" si="607"/>
        <v>0</v>
      </c>
      <c r="V627" s="32">
        <f t="shared" si="597"/>
        <v>1432.934</v>
      </c>
      <c r="W627" s="32">
        <f t="shared" si="598"/>
        <v>1432.934</v>
      </c>
      <c r="X627" s="32">
        <f t="shared" si="599"/>
        <v>1432.934</v>
      </c>
      <c r="Y627" s="32">
        <f t="shared" si="608"/>
        <v>0</v>
      </c>
      <c r="Z627" s="32">
        <f t="shared" si="609"/>
        <v>0</v>
      </c>
      <c r="AA627" s="32">
        <f t="shared" si="610"/>
        <v>0</v>
      </c>
      <c r="AB627" s="32">
        <f t="shared" si="600"/>
        <v>1432.934</v>
      </c>
      <c r="AC627" s="32">
        <f t="shared" si="601"/>
        <v>1432.934</v>
      </c>
      <c r="AD627" s="32">
        <f t="shared" si="602"/>
        <v>1432.934</v>
      </c>
      <c r="AE627" s="32">
        <f t="shared" si="611"/>
        <v>0</v>
      </c>
      <c r="AF627" s="33"/>
      <c r="AG627" s="34"/>
      <c r="AH627" s="1" t="str">
        <f t="shared" si="603"/>
        <v/>
      </c>
    </row>
    <row r="628">
      <c r="A628" s="14" t="s">
        <v>433</v>
      </c>
      <c r="B628" s="15" t="s">
        <v>55</v>
      </c>
      <c r="C628" s="14"/>
      <c r="D628" s="14"/>
      <c r="E628" s="31" t="s">
        <v>56</v>
      </c>
      <c r="F628" s="32"/>
      <c r="G628" s="32"/>
      <c r="H628" s="32"/>
      <c r="I628" s="32"/>
      <c r="J628" s="32"/>
      <c r="K628" s="32"/>
      <c r="L628" s="32"/>
      <c r="M628" s="32"/>
      <c r="N628" s="32"/>
      <c r="O628" s="32">
        <f t="shared" si="604"/>
        <v>1432.934</v>
      </c>
      <c r="P628" s="32">
        <f t="shared" si="605"/>
        <v>1432.934</v>
      </c>
      <c r="Q628" s="32">
        <f t="shared" si="606"/>
        <v>1432.934</v>
      </c>
      <c r="R628" s="32">
        <f t="shared" si="594"/>
        <v>1432.934</v>
      </c>
      <c r="S628" s="32">
        <f t="shared" si="595"/>
        <v>1432.934</v>
      </c>
      <c r="T628" s="32">
        <f t="shared" si="596"/>
        <v>1432.934</v>
      </c>
      <c r="U628" s="32">
        <f t="shared" si="607"/>
        <v>0</v>
      </c>
      <c r="V628" s="32">
        <f t="shared" si="597"/>
        <v>1432.934</v>
      </c>
      <c r="W628" s="32">
        <f t="shared" si="598"/>
        <v>1432.934</v>
      </c>
      <c r="X628" s="32">
        <f t="shared" si="599"/>
        <v>1432.934</v>
      </c>
      <c r="Y628" s="32">
        <f t="shared" si="608"/>
        <v>0</v>
      </c>
      <c r="Z628" s="32">
        <f t="shared" si="609"/>
        <v>0</v>
      </c>
      <c r="AA628" s="32">
        <f t="shared" si="610"/>
        <v>0</v>
      </c>
      <c r="AB628" s="32">
        <f t="shared" si="600"/>
        <v>1432.934</v>
      </c>
      <c r="AC628" s="32">
        <f t="shared" si="601"/>
        <v>1432.934</v>
      </c>
      <c r="AD628" s="32">
        <f t="shared" si="602"/>
        <v>1432.934</v>
      </c>
      <c r="AE628" s="32">
        <f t="shared" si="611"/>
        <v>0</v>
      </c>
      <c r="AF628" s="33"/>
      <c r="AG628" s="34"/>
      <c r="AH628" s="1" t="str">
        <f t="shared" si="603"/>
        <v/>
      </c>
    </row>
    <row r="629">
      <c r="A629" s="14" t="s">
        <v>433</v>
      </c>
      <c r="B629" s="15" t="s">
        <v>55</v>
      </c>
      <c r="C629" s="14" t="s">
        <v>65</v>
      </c>
      <c r="D629" s="14" t="s">
        <v>288</v>
      </c>
      <c r="E629" s="31" t="s">
        <v>339</v>
      </c>
      <c r="F629" s="32"/>
      <c r="G629" s="32"/>
      <c r="H629" s="32"/>
      <c r="I629" s="32"/>
      <c r="J629" s="32"/>
      <c r="K629" s="32"/>
      <c r="L629" s="32"/>
      <c r="M629" s="32"/>
      <c r="N629" s="32"/>
      <c r="O629" s="32">
        <v>1432.934</v>
      </c>
      <c r="P629" s="32">
        <v>1432.934</v>
      </c>
      <c r="Q629" s="32">
        <v>1432.934</v>
      </c>
      <c r="R629" s="32">
        <f t="shared" si="594"/>
        <v>1432.934</v>
      </c>
      <c r="S629" s="32">
        <f t="shared" si="595"/>
        <v>1432.934</v>
      </c>
      <c r="T629" s="32">
        <f t="shared" si="596"/>
        <v>1432.934</v>
      </c>
      <c r="U629" s="32"/>
      <c r="V629" s="32">
        <f t="shared" si="597"/>
        <v>1432.934</v>
      </c>
      <c r="W629" s="32">
        <f t="shared" si="598"/>
        <v>1432.934</v>
      </c>
      <c r="X629" s="32">
        <f t="shared" si="599"/>
        <v>1432.934</v>
      </c>
      <c r="Y629" s="32"/>
      <c r="Z629" s="32"/>
      <c r="AA629" s="32"/>
      <c r="AB629" s="32">
        <f t="shared" si="600"/>
        <v>1432.934</v>
      </c>
      <c r="AC629" s="32">
        <f t="shared" si="601"/>
        <v>1432.934</v>
      </c>
      <c r="AD629" s="32">
        <f t="shared" si="602"/>
        <v>1432.934</v>
      </c>
      <c r="AE629" s="32"/>
      <c r="AF629" s="33"/>
      <c r="AG629" s="34"/>
      <c r="AH629" s="1" t="str">
        <f t="shared" si="603"/>
        <v>0702</v>
      </c>
    </row>
    <row r="630">
      <c r="A630" s="14" t="s">
        <v>435</v>
      </c>
      <c r="B630" s="15"/>
      <c r="C630" s="14"/>
      <c r="D630" s="14"/>
      <c r="E630" s="35" t="s">
        <v>436</v>
      </c>
      <c r="F630" s="32"/>
      <c r="G630" s="32"/>
      <c r="H630" s="32"/>
      <c r="I630" s="32"/>
      <c r="J630" s="32"/>
      <c r="K630" s="32"/>
      <c r="L630" s="32"/>
      <c r="M630" s="32"/>
      <c r="N630" s="32"/>
      <c r="O630" s="32">
        <f t="shared" si="604"/>
        <v>1031.712</v>
      </c>
      <c r="P630" s="32">
        <f t="shared" si="605"/>
        <v>1031.712</v>
      </c>
      <c r="Q630" s="32">
        <f t="shared" si="606"/>
        <v>1031.712</v>
      </c>
      <c r="R630" s="32">
        <f t="shared" si="594"/>
        <v>1031.712</v>
      </c>
      <c r="S630" s="32">
        <f t="shared" si="595"/>
        <v>1031.712</v>
      </c>
      <c r="T630" s="32">
        <f t="shared" si="596"/>
        <v>1031.712</v>
      </c>
      <c r="U630" s="32">
        <f t="shared" si="607"/>
        <v>0</v>
      </c>
      <c r="V630" s="32">
        <f t="shared" si="597"/>
        <v>1031.712</v>
      </c>
      <c r="W630" s="32">
        <f t="shared" si="598"/>
        <v>1031.712</v>
      </c>
      <c r="X630" s="32">
        <f t="shared" si="599"/>
        <v>1031.712</v>
      </c>
      <c r="Y630" s="32">
        <f t="shared" si="608"/>
        <v>0</v>
      </c>
      <c r="Z630" s="32">
        <f t="shared" si="609"/>
        <v>0</v>
      </c>
      <c r="AA630" s="32">
        <f t="shared" si="610"/>
        <v>0</v>
      </c>
      <c r="AB630" s="32">
        <f t="shared" si="600"/>
        <v>1031.712</v>
      </c>
      <c r="AC630" s="32">
        <f t="shared" si="601"/>
        <v>1031.712</v>
      </c>
      <c r="AD630" s="32">
        <f t="shared" si="602"/>
        <v>1031.712</v>
      </c>
      <c r="AE630" s="32">
        <f t="shared" si="611"/>
        <v>0</v>
      </c>
      <c r="AF630" s="33"/>
      <c r="AG630" s="34"/>
      <c r="AH630" s="1" t="str">
        <f t="shared" si="603"/>
        <v/>
      </c>
    </row>
    <row r="631">
      <c r="A631" s="14" t="s">
        <v>435</v>
      </c>
      <c r="B631" s="15" t="s">
        <v>55</v>
      </c>
      <c r="C631" s="14"/>
      <c r="D631" s="14"/>
      <c r="E631" s="31" t="s">
        <v>56</v>
      </c>
      <c r="F631" s="32"/>
      <c r="G631" s="32"/>
      <c r="H631" s="32"/>
      <c r="I631" s="32"/>
      <c r="J631" s="32"/>
      <c r="K631" s="32"/>
      <c r="L631" s="32"/>
      <c r="M631" s="32"/>
      <c r="N631" s="32"/>
      <c r="O631" s="32">
        <f t="shared" si="604"/>
        <v>1031.712</v>
      </c>
      <c r="P631" s="32">
        <f t="shared" si="605"/>
        <v>1031.712</v>
      </c>
      <c r="Q631" s="32">
        <f t="shared" si="606"/>
        <v>1031.712</v>
      </c>
      <c r="R631" s="32">
        <f t="shared" si="594"/>
        <v>1031.712</v>
      </c>
      <c r="S631" s="32">
        <f t="shared" si="595"/>
        <v>1031.712</v>
      </c>
      <c r="T631" s="32">
        <f t="shared" si="596"/>
        <v>1031.712</v>
      </c>
      <c r="U631" s="32">
        <f t="shared" si="607"/>
        <v>0</v>
      </c>
      <c r="V631" s="32">
        <f t="shared" si="597"/>
        <v>1031.712</v>
      </c>
      <c r="W631" s="32">
        <f t="shared" si="598"/>
        <v>1031.712</v>
      </c>
      <c r="X631" s="32">
        <f t="shared" si="599"/>
        <v>1031.712</v>
      </c>
      <c r="Y631" s="32">
        <f t="shared" si="608"/>
        <v>0</v>
      </c>
      <c r="Z631" s="32">
        <f t="shared" si="609"/>
        <v>0</v>
      </c>
      <c r="AA631" s="32">
        <f t="shared" si="610"/>
        <v>0</v>
      </c>
      <c r="AB631" s="32">
        <f t="shared" si="600"/>
        <v>1031.712</v>
      </c>
      <c r="AC631" s="32">
        <f t="shared" si="601"/>
        <v>1031.712</v>
      </c>
      <c r="AD631" s="32">
        <f t="shared" si="602"/>
        <v>1031.712</v>
      </c>
      <c r="AE631" s="32">
        <f t="shared" si="611"/>
        <v>0</v>
      </c>
      <c r="AF631" s="33"/>
      <c r="AG631" s="34"/>
      <c r="AH631" s="1" t="str">
        <f t="shared" si="603"/>
        <v/>
      </c>
    </row>
    <row r="632">
      <c r="A632" s="14" t="s">
        <v>435</v>
      </c>
      <c r="B632" s="15" t="s">
        <v>55</v>
      </c>
      <c r="C632" s="14" t="s">
        <v>65</v>
      </c>
      <c r="D632" s="14" t="s">
        <v>288</v>
      </c>
      <c r="E632" s="31" t="s">
        <v>339</v>
      </c>
      <c r="F632" s="32"/>
      <c r="G632" s="32"/>
      <c r="H632" s="32"/>
      <c r="I632" s="32"/>
      <c r="J632" s="32"/>
      <c r="K632" s="32"/>
      <c r="L632" s="32"/>
      <c r="M632" s="32"/>
      <c r="N632" s="32"/>
      <c r="O632" s="32">
        <v>1031.712</v>
      </c>
      <c r="P632" s="32">
        <v>1031.712</v>
      </c>
      <c r="Q632" s="32">
        <v>1031.712</v>
      </c>
      <c r="R632" s="32">
        <f t="shared" si="594"/>
        <v>1031.712</v>
      </c>
      <c r="S632" s="32">
        <f t="shared" si="595"/>
        <v>1031.712</v>
      </c>
      <c r="T632" s="32">
        <f t="shared" si="596"/>
        <v>1031.712</v>
      </c>
      <c r="U632" s="32"/>
      <c r="V632" s="32">
        <f t="shared" si="597"/>
        <v>1031.712</v>
      </c>
      <c r="W632" s="32">
        <f t="shared" si="598"/>
        <v>1031.712</v>
      </c>
      <c r="X632" s="32">
        <f t="shared" si="599"/>
        <v>1031.712</v>
      </c>
      <c r="Y632" s="32"/>
      <c r="Z632" s="32"/>
      <c r="AA632" s="32"/>
      <c r="AB632" s="32">
        <f t="shared" si="600"/>
        <v>1031.712</v>
      </c>
      <c r="AC632" s="32">
        <f t="shared" si="601"/>
        <v>1031.712</v>
      </c>
      <c r="AD632" s="32">
        <f t="shared" si="602"/>
        <v>1031.712</v>
      </c>
      <c r="AE632" s="32"/>
      <c r="AF632" s="33"/>
      <c r="AG632" s="34"/>
      <c r="AH632" s="1" t="str">
        <f t="shared" si="603"/>
        <v>0702</v>
      </c>
    </row>
    <row r="633" ht="63">
      <c r="A633" s="14" t="s">
        <v>437</v>
      </c>
      <c r="B633" s="15"/>
      <c r="C633" s="14"/>
      <c r="D633" s="14"/>
      <c r="E633" s="31" t="s">
        <v>438</v>
      </c>
      <c r="F633" s="32">
        <f t="shared" ref="F633:F636" si="612">F634</f>
        <v>1016651.7</v>
      </c>
      <c r="G633" s="32">
        <f t="shared" ref="G633:G636" si="613">G634</f>
        <v>977697.19999999995</v>
      </c>
      <c r="H633" s="32">
        <f t="shared" ref="H633:H636" si="614">H634</f>
        <v>977697.19999999995</v>
      </c>
      <c r="I633" s="32">
        <f t="shared" ref="I633:I636" si="615">I634</f>
        <v>0</v>
      </c>
      <c r="J633" s="32">
        <f t="shared" ref="J633:J636" si="616">J634</f>
        <v>0</v>
      </c>
      <c r="K633" s="32">
        <f t="shared" ref="K633:K636" si="617">K634</f>
        <v>0</v>
      </c>
      <c r="L633" s="32">
        <f t="shared" ref="L622:L685" si="618">F633+I633</f>
        <v>1016651.7</v>
      </c>
      <c r="M633" s="32">
        <f t="shared" ref="M622:M685" si="619">G633+J633</f>
        <v>977697.19999999995</v>
      </c>
      <c r="N633" s="32">
        <f t="shared" ref="N622:N685" si="620">H633+K633</f>
        <v>977697.19999999995</v>
      </c>
      <c r="O633" s="32">
        <f t="shared" si="604"/>
        <v>0</v>
      </c>
      <c r="P633" s="32">
        <f t="shared" si="605"/>
        <v>0</v>
      </c>
      <c r="Q633" s="32">
        <f t="shared" si="606"/>
        <v>0</v>
      </c>
      <c r="R633" s="32">
        <f t="shared" si="594"/>
        <v>1016651.7</v>
      </c>
      <c r="S633" s="32">
        <f t="shared" si="595"/>
        <v>977697.19999999995</v>
      </c>
      <c r="T633" s="32">
        <f t="shared" si="596"/>
        <v>977697.19999999995</v>
      </c>
      <c r="U633" s="32">
        <f t="shared" si="607"/>
        <v>0</v>
      </c>
      <c r="V633" s="32">
        <f t="shared" si="597"/>
        <v>1016651.7</v>
      </c>
      <c r="W633" s="32">
        <f t="shared" si="598"/>
        <v>977697.19999999995</v>
      </c>
      <c r="X633" s="32">
        <f t="shared" si="599"/>
        <v>977697.19999999995</v>
      </c>
      <c r="Y633" s="32">
        <f t="shared" si="608"/>
        <v>0</v>
      </c>
      <c r="Z633" s="32">
        <f t="shared" si="609"/>
        <v>0</v>
      </c>
      <c r="AA633" s="32">
        <f t="shared" si="610"/>
        <v>0</v>
      </c>
      <c r="AB633" s="32">
        <f t="shared" si="600"/>
        <v>1016651.7</v>
      </c>
      <c r="AC633" s="32">
        <f t="shared" si="601"/>
        <v>977697.19999999995</v>
      </c>
      <c r="AD633" s="32">
        <f t="shared" si="602"/>
        <v>977697.19999999995</v>
      </c>
      <c r="AE633" s="32">
        <f t="shared" si="611"/>
        <v>0</v>
      </c>
      <c r="AF633" s="33"/>
      <c r="AG633" s="34"/>
      <c r="AH633" s="1" t="str">
        <f t="shared" si="603"/>
        <v/>
      </c>
    </row>
    <row r="634" ht="47.25">
      <c r="A634" s="14" t="s">
        <v>437</v>
      </c>
      <c r="B634" s="15" t="s">
        <v>55</v>
      </c>
      <c r="C634" s="14"/>
      <c r="D634" s="14"/>
      <c r="E634" s="31" t="s">
        <v>56</v>
      </c>
      <c r="F634" s="32">
        <f t="shared" si="612"/>
        <v>1016651.7</v>
      </c>
      <c r="G634" s="32">
        <f t="shared" si="613"/>
        <v>977697.19999999995</v>
      </c>
      <c r="H634" s="32">
        <f t="shared" si="614"/>
        <v>977697.19999999995</v>
      </c>
      <c r="I634" s="32">
        <f t="shared" si="615"/>
        <v>0</v>
      </c>
      <c r="J634" s="32">
        <f t="shared" si="616"/>
        <v>0</v>
      </c>
      <c r="K634" s="32">
        <f t="shared" si="617"/>
        <v>0</v>
      </c>
      <c r="L634" s="32">
        <f t="shared" si="618"/>
        <v>1016651.7</v>
      </c>
      <c r="M634" s="32">
        <f t="shared" si="619"/>
        <v>977697.19999999995</v>
      </c>
      <c r="N634" s="32">
        <f t="shared" si="620"/>
        <v>977697.19999999995</v>
      </c>
      <c r="O634" s="32">
        <f t="shared" si="604"/>
        <v>0</v>
      </c>
      <c r="P634" s="32">
        <f t="shared" si="605"/>
        <v>0</v>
      </c>
      <c r="Q634" s="32">
        <f t="shared" si="606"/>
        <v>0</v>
      </c>
      <c r="R634" s="32">
        <f t="shared" si="594"/>
        <v>1016651.7</v>
      </c>
      <c r="S634" s="32">
        <f t="shared" si="595"/>
        <v>977697.19999999995</v>
      </c>
      <c r="T634" s="32">
        <f t="shared" si="596"/>
        <v>977697.19999999995</v>
      </c>
      <c r="U634" s="32">
        <f t="shared" si="607"/>
        <v>0</v>
      </c>
      <c r="V634" s="32">
        <f t="shared" si="597"/>
        <v>1016651.7</v>
      </c>
      <c r="W634" s="32">
        <f t="shared" si="598"/>
        <v>977697.19999999995</v>
      </c>
      <c r="X634" s="32">
        <f t="shared" si="599"/>
        <v>977697.19999999995</v>
      </c>
      <c r="Y634" s="32">
        <f t="shared" si="608"/>
        <v>0</v>
      </c>
      <c r="Z634" s="32">
        <f t="shared" si="609"/>
        <v>0</v>
      </c>
      <c r="AA634" s="32">
        <f t="shared" si="610"/>
        <v>0</v>
      </c>
      <c r="AB634" s="32">
        <f t="shared" si="600"/>
        <v>1016651.7</v>
      </c>
      <c r="AC634" s="32">
        <f t="shared" si="601"/>
        <v>977697.19999999995</v>
      </c>
      <c r="AD634" s="32">
        <f t="shared" si="602"/>
        <v>977697.19999999995</v>
      </c>
      <c r="AE634" s="32">
        <f t="shared" si="611"/>
        <v>0</v>
      </c>
      <c r="AF634" s="33"/>
      <c r="AG634" s="34"/>
      <c r="AH634" s="1" t="str">
        <f t="shared" si="603"/>
        <v/>
      </c>
    </row>
    <row r="635">
      <c r="A635" s="14" t="s">
        <v>437</v>
      </c>
      <c r="B635" s="15" t="s">
        <v>55</v>
      </c>
      <c r="C635" s="14" t="s">
        <v>65</v>
      </c>
      <c r="D635" s="14" t="s">
        <v>288</v>
      </c>
      <c r="E635" s="31" t="s">
        <v>339</v>
      </c>
      <c r="F635" s="32">
        <v>1016651.7</v>
      </c>
      <c r="G635" s="32">
        <v>977697.19999999995</v>
      </c>
      <c r="H635" s="32">
        <v>977697.19999999995</v>
      </c>
      <c r="I635" s="32"/>
      <c r="J635" s="32"/>
      <c r="K635" s="32"/>
      <c r="L635" s="32">
        <f t="shared" si="618"/>
        <v>1016651.7</v>
      </c>
      <c r="M635" s="32">
        <f t="shared" si="619"/>
        <v>977697.19999999995</v>
      </c>
      <c r="N635" s="32">
        <f t="shared" si="620"/>
        <v>977697.19999999995</v>
      </c>
      <c r="O635" s="32"/>
      <c r="P635" s="32"/>
      <c r="Q635" s="32"/>
      <c r="R635" s="32">
        <f t="shared" si="594"/>
        <v>1016651.7</v>
      </c>
      <c r="S635" s="32">
        <f t="shared" si="595"/>
        <v>977697.19999999995</v>
      </c>
      <c r="T635" s="32">
        <f t="shared" si="596"/>
        <v>977697.19999999995</v>
      </c>
      <c r="U635" s="32"/>
      <c r="V635" s="32">
        <f t="shared" si="597"/>
        <v>1016651.7</v>
      </c>
      <c r="W635" s="32">
        <f t="shared" si="598"/>
        <v>977697.19999999995</v>
      </c>
      <c r="X635" s="32">
        <f t="shared" si="599"/>
        <v>977697.19999999995</v>
      </c>
      <c r="Y635" s="32"/>
      <c r="Z635" s="32"/>
      <c r="AA635" s="32"/>
      <c r="AB635" s="32">
        <f t="shared" si="600"/>
        <v>1016651.7</v>
      </c>
      <c r="AC635" s="32">
        <f t="shared" si="601"/>
        <v>977697.19999999995</v>
      </c>
      <c r="AD635" s="32">
        <f t="shared" si="602"/>
        <v>977697.19999999995</v>
      </c>
      <c r="AE635" s="32"/>
      <c r="AF635" s="33"/>
      <c r="AG635" s="34"/>
      <c r="AH635" s="1" t="str">
        <f t="shared" si="603"/>
        <v>0702</v>
      </c>
    </row>
    <row r="636" ht="236.25">
      <c r="A636" s="14" t="s">
        <v>439</v>
      </c>
      <c r="B636" s="15"/>
      <c r="C636" s="14"/>
      <c r="D636" s="14"/>
      <c r="E636" s="31" t="s">
        <v>440</v>
      </c>
      <c r="F636" s="32">
        <f t="shared" si="612"/>
        <v>89117.899999999994</v>
      </c>
      <c r="G636" s="32">
        <f t="shared" si="613"/>
        <v>90847.600000000006</v>
      </c>
      <c r="H636" s="32">
        <f t="shared" si="614"/>
        <v>92543.800000000003</v>
      </c>
      <c r="I636" s="32">
        <f t="shared" si="615"/>
        <v>0</v>
      </c>
      <c r="J636" s="32">
        <f t="shared" si="616"/>
        <v>0</v>
      </c>
      <c r="K636" s="32">
        <f t="shared" si="617"/>
        <v>0</v>
      </c>
      <c r="L636" s="32">
        <f t="shared" si="618"/>
        <v>89117.899999999994</v>
      </c>
      <c r="M636" s="32">
        <f t="shared" si="619"/>
        <v>90847.600000000006</v>
      </c>
      <c r="N636" s="32">
        <f t="shared" si="620"/>
        <v>92543.800000000003</v>
      </c>
      <c r="O636" s="32">
        <f t="shared" si="604"/>
        <v>0</v>
      </c>
      <c r="P636" s="32">
        <f t="shared" si="605"/>
        <v>0</v>
      </c>
      <c r="Q636" s="32">
        <f t="shared" si="606"/>
        <v>0</v>
      </c>
      <c r="R636" s="32">
        <f t="shared" si="594"/>
        <v>89117.899999999994</v>
      </c>
      <c r="S636" s="32">
        <f t="shared" si="595"/>
        <v>90847.600000000006</v>
      </c>
      <c r="T636" s="32">
        <f t="shared" si="596"/>
        <v>92543.800000000003</v>
      </c>
      <c r="U636" s="32">
        <f t="shared" si="607"/>
        <v>0</v>
      </c>
      <c r="V636" s="32">
        <f t="shared" si="597"/>
        <v>89117.899999999994</v>
      </c>
      <c r="W636" s="32">
        <f t="shared" si="598"/>
        <v>90847.600000000006</v>
      </c>
      <c r="X636" s="32">
        <f t="shared" si="599"/>
        <v>92543.800000000003</v>
      </c>
      <c r="Y636" s="32">
        <f t="shared" si="608"/>
        <v>0</v>
      </c>
      <c r="Z636" s="32">
        <f t="shared" si="609"/>
        <v>0</v>
      </c>
      <c r="AA636" s="32">
        <f t="shared" si="610"/>
        <v>0</v>
      </c>
      <c r="AB636" s="32">
        <f t="shared" si="600"/>
        <v>89117.899999999994</v>
      </c>
      <c r="AC636" s="32">
        <f t="shared" si="601"/>
        <v>90847.600000000006</v>
      </c>
      <c r="AD636" s="32">
        <f t="shared" si="602"/>
        <v>92543.800000000003</v>
      </c>
      <c r="AE636" s="32">
        <f t="shared" si="611"/>
        <v>0</v>
      </c>
      <c r="AF636" s="33"/>
      <c r="AG636" s="34"/>
      <c r="AH636" s="1" t="str">
        <f t="shared" si="603"/>
        <v/>
      </c>
    </row>
    <row r="637" ht="47.25">
      <c r="A637" s="14" t="s">
        <v>439</v>
      </c>
      <c r="B637" s="15" t="s">
        <v>55</v>
      </c>
      <c r="C637" s="14"/>
      <c r="D637" s="14"/>
      <c r="E637" s="31" t="s">
        <v>56</v>
      </c>
      <c r="F637" s="32">
        <f>F638+F639</f>
        <v>89117.899999999994</v>
      </c>
      <c r="G637" s="32">
        <f>G638+G639</f>
        <v>90847.600000000006</v>
      </c>
      <c r="H637" s="32">
        <f>H638+H639</f>
        <v>92543.800000000003</v>
      </c>
      <c r="I637" s="32">
        <f>I638+I639</f>
        <v>0</v>
      </c>
      <c r="J637" s="32">
        <f>J638+J639</f>
        <v>0</v>
      </c>
      <c r="K637" s="32">
        <f>K638+K639</f>
        <v>0</v>
      </c>
      <c r="L637" s="32">
        <f t="shared" si="618"/>
        <v>89117.899999999994</v>
      </c>
      <c r="M637" s="32">
        <f t="shared" si="619"/>
        <v>90847.600000000006</v>
      </c>
      <c r="N637" s="32">
        <f t="shared" si="620"/>
        <v>92543.800000000003</v>
      </c>
      <c r="O637" s="32">
        <f>O638+O639</f>
        <v>0</v>
      </c>
      <c r="P637" s="32">
        <f>P638+P639</f>
        <v>0</v>
      </c>
      <c r="Q637" s="32">
        <f>Q638+Q639</f>
        <v>0</v>
      </c>
      <c r="R637" s="32">
        <f t="shared" si="594"/>
        <v>89117.899999999994</v>
      </c>
      <c r="S637" s="32">
        <f t="shared" si="595"/>
        <v>90847.600000000006</v>
      </c>
      <c r="T637" s="32">
        <f t="shared" si="596"/>
        <v>92543.800000000003</v>
      </c>
      <c r="U637" s="32">
        <f>U638+U639</f>
        <v>0</v>
      </c>
      <c r="V637" s="32">
        <f t="shared" si="597"/>
        <v>89117.899999999994</v>
      </c>
      <c r="W637" s="32">
        <f t="shared" si="598"/>
        <v>90847.600000000006</v>
      </c>
      <c r="X637" s="32">
        <f t="shared" si="599"/>
        <v>92543.800000000003</v>
      </c>
      <c r="Y637" s="32">
        <f>Y638+Y639</f>
        <v>0</v>
      </c>
      <c r="Z637" s="32">
        <f>Z638+Z639</f>
        <v>0</v>
      </c>
      <c r="AA637" s="32">
        <f>AA638+AA639</f>
        <v>0</v>
      </c>
      <c r="AB637" s="32">
        <f t="shared" si="600"/>
        <v>89117.899999999994</v>
      </c>
      <c r="AC637" s="32">
        <f t="shared" si="601"/>
        <v>90847.600000000006</v>
      </c>
      <c r="AD637" s="32">
        <f t="shared" si="602"/>
        <v>92543.800000000003</v>
      </c>
      <c r="AE637" s="32">
        <f>AE638+AE639</f>
        <v>0</v>
      </c>
      <c r="AF637" s="33"/>
      <c r="AG637" s="34"/>
      <c r="AH637" s="1" t="str">
        <f t="shared" si="603"/>
        <v/>
      </c>
    </row>
    <row r="638">
      <c r="A638" s="14" t="s">
        <v>439</v>
      </c>
      <c r="B638" s="15">
        <v>600</v>
      </c>
      <c r="C638" s="14" t="s">
        <v>65</v>
      </c>
      <c r="D638" s="14" t="s">
        <v>31</v>
      </c>
      <c r="E638" s="31" t="s">
        <v>382</v>
      </c>
      <c r="F638" s="32">
        <v>2464.1999999999998</v>
      </c>
      <c r="G638" s="32">
        <v>2464.1999999999998</v>
      </c>
      <c r="H638" s="32">
        <v>2464.1999999999998</v>
      </c>
      <c r="I638" s="32"/>
      <c r="J638" s="32"/>
      <c r="K638" s="32"/>
      <c r="L638" s="32">
        <f t="shared" si="618"/>
        <v>2464.1999999999998</v>
      </c>
      <c r="M638" s="32">
        <f t="shared" si="619"/>
        <v>2464.1999999999998</v>
      </c>
      <c r="N638" s="32">
        <f t="shared" si="620"/>
        <v>2464.1999999999998</v>
      </c>
      <c r="O638" s="32"/>
      <c r="P638" s="32"/>
      <c r="Q638" s="32"/>
      <c r="R638" s="32">
        <f t="shared" si="594"/>
        <v>2464.1999999999998</v>
      </c>
      <c r="S638" s="32">
        <f t="shared" si="595"/>
        <v>2464.1999999999998</v>
      </c>
      <c r="T638" s="32">
        <f t="shared" si="596"/>
        <v>2464.1999999999998</v>
      </c>
      <c r="U638" s="32"/>
      <c r="V638" s="32">
        <f t="shared" si="597"/>
        <v>2464.1999999999998</v>
      </c>
      <c r="W638" s="32">
        <f t="shared" si="598"/>
        <v>2464.1999999999998</v>
      </c>
      <c r="X638" s="32">
        <f t="shared" si="599"/>
        <v>2464.1999999999998</v>
      </c>
      <c r="Y638" s="32"/>
      <c r="Z638" s="32"/>
      <c r="AA638" s="32"/>
      <c r="AB638" s="32">
        <f t="shared" si="600"/>
        <v>2464.1999999999998</v>
      </c>
      <c r="AC638" s="32">
        <f t="shared" si="601"/>
        <v>2464.1999999999998</v>
      </c>
      <c r="AD638" s="32">
        <f t="shared" si="602"/>
        <v>2464.1999999999998</v>
      </c>
      <c r="AE638" s="32"/>
      <c r="AF638" s="33"/>
      <c r="AG638" s="34"/>
      <c r="AH638" s="1" t="str">
        <f t="shared" si="603"/>
        <v>0701</v>
      </c>
    </row>
    <row r="639">
      <c r="A639" s="14" t="s">
        <v>439</v>
      </c>
      <c r="B639" s="15">
        <v>600</v>
      </c>
      <c r="C639" s="14" t="s">
        <v>65</v>
      </c>
      <c r="D639" s="14" t="s">
        <v>288</v>
      </c>
      <c r="E639" s="31" t="s">
        <v>339</v>
      </c>
      <c r="F639" s="32">
        <v>86653.699999999997</v>
      </c>
      <c r="G639" s="32">
        <v>88383.400000000009</v>
      </c>
      <c r="H639" s="32">
        <v>90079.600000000006</v>
      </c>
      <c r="I639" s="32"/>
      <c r="J639" s="32"/>
      <c r="K639" s="32"/>
      <c r="L639" s="32">
        <f t="shared" si="618"/>
        <v>86653.699999999997</v>
      </c>
      <c r="M639" s="32">
        <f t="shared" si="619"/>
        <v>88383.400000000009</v>
      </c>
      <c r="N639" s="32">
        <f t="shared" si="620"/>
        <v>90079.600000000006</v>
      </c>
      <c r="O639" s="32"/>
      <c r="P639" s="32"/>
      <c r="Q639" s="32"/>
      <c r="R639" s="32">
        <f t="shared" si="594"/>
        <v>86653.699999999997</v>
      </c>
      <c r="S639" s="32">
        <f t="shared" si="595"/>
        <v>88383.400000000009</v>
      </c>
      <c r="T639" s="32">
        <f t="shared" si="596"/>
        <v>90079.600000000006</v>
      </c>
      <c r="U639" s="32"/>
      <c r="V639" s="32">
        <f t="shared" si="597"/>
        <v>86653.699999999997</v>
      </c>
      <c r="W639" s="32">
        <f t="shared" si="598"/>
        <v>88383.400000000009</v>
      </c>
      <c r="X639" s="32">
        <f t="shared" si="599"/>
        <v>90079.600000000006</v>
      </c>
      <c r="Y639" s="32"/>
      <c r="Z639" s="32"/>
      <c r="AA639" s="32"/>
      <c r="AB639" s="32">
        <f t="shared" si="600"/>
        <v>86653.699999999997</v>
      </c>
      <c r="AC639" s="32">
        <f t="shared" si="601"/>
        <v>88383.400000000009</v>
      </c>
      <c r="AD639" s="32">
        <f t="shared" si="602"/>
        <v>90079.600000000006</v>
      </c>
      <c r="AE639" s="32"/>
      <c r="AF639" s="33"/>
      <c r="AG639" s="34"/>
      <c r="AH639" s="1" t="str">
        <f t="shared" si="603"/>
        <v>0702</v>
      </c>
    </row>
    <row r="640" ht="47.25">
      <c r="A640" s="14" t="s">
        <v>441</v>
      </c>
      <c r="B640" s="15"/>
      <c r="C640" s="14"/>
      <c r="D640" s="14"/>
      <c r="E640" s="31" t="s">
        <v>442</v>
      </c>
      <c r="F640" s="32">
        <f>F641+F655+F659+F652</f>
        <v>1013273</v>
      </c>
      <c r="G640" s="32">
        <f>G641+G655+G659+G652</f>
        <v>1007445.4</v>
      </c>
      <c r="H640" s="32">
        <f>H641+H655+H659+H652</f>
        <v>1010303.2000000001</v>
      </c>
      <c r="I640" s="32">
        <f>I641+I655+I659+I652</f>
        <v>-41.933</v>
      </c>
      <c r="J640" s="32">
        <f>J641+J655+J659+J652</f>
        <v>0</v>
      </c>
      <c r="K640" s="32">
        <f>K641+K655+K659+K652</f>
        <v>0</v>
      </c>
      <c r="L640" s="32">
        <f t="shared" si="618"/>
        <v>1013231.067</v>
      </c>
      <c r="M640" s="32">
        <f t="shared" si="619"/>
        <v>1007445.4</v>
      </c>
      <c r="N640" s="32">
        <f t="shared" si="620"/>
        <v>1010303.2000000001</v>
      </c>
      <c r="O640" s="32">
        <f>O641+O655+O659+O652</f>
        <v>-67348.800000000003</v>
      </c>
      <c r="P640" s="32">
        <f>P641+P655+P659+P652</f>
        <v>9200</v>
      </c>
      <c r="Q640" s="32">
        <f>Q641+Q655+Q659+Q652</f>
        <v>0</v>
      </c>
      <c r="R640" s="32">
        <f t="shared" si="594"/>
        <v>945882.26699999999</v>
      </c>
      <c r="S640" s="32">
        <f t="shared" si="595"/>
        <v>1016645.4</v>
      </c>
      <c r="T640" s="32">
        <f t="shared" si="596"/>
        <v>1010303.2000000001</v>
      </c>
      <c r="U640" s="32">
        <f>U641+U655+U659+U652</f>
        <v>0</v>
      </c>
      <c r="V640" s="32">
        <f t="shared" si="597"/>
        <v>945882.26699999999</v>
      </c>
      <c r="W640" s="32">
        <f t="shared" si="598"/>
        <v>1016645.4</v>
      </c>
      <c r="X640" s="32">
        <f t="shared" si="599"/>
        <v>1010303.2000000001</v>
      </c>
      <c r="Y640" s="32">
        <f>Y641+Y655+Y659+Y652</f>
        <v>-1533.0999999999999</v>
      </c>
      <c r="Z640" s="32">
        <f>Z641+Z655+Z659+Z652</f>
        <v>0</v>
      </c>
      <c r="AA640" s="32">
        <f>AA641+AA655+AA659+AA652</f>
        <v>0</v>
      </c>
      <c r="AB640" s="32">
        <f t="shared" si="600"/>
        <v>944349.16700000002</v>
      </c>
      <c r="AC640" s="32">
        <f t="shared" si="601"/>
        <v>1016645.4</v>
      </c>
      <c r="AD640" s="32">
        <f t="shared" si="602"/>
        <v>1010303.2000000001</v>
      </c>
      <c r="AE640" s="32">
        <f>AE641+AE655+AE659+AE652</f>
        <v>0</v>
      </c>
      <c r="AF640" s="33"/>
      <c r="AG640" s="34"/>
      <c r="AH640" s="1" t="str">
        <f t="shared" si="603"/>
        <v/>
      </c>
    </row>
    <row r="641" ht="47.25">
      <c r="A641" s="14" t="s">
        <v>443</v>
      </c>
      <c r="B641" s="15"/>
      <c r="C641" s="14"/>
      <c r="D641" s="14"/>
      <c r="E641" s="31" t="s">
        <v>150</v>
      </c>
      <c r="F641" s="32">
        <f>F642+F645+F647+F650</f>
        <v>978367.39999999991</v>
      </c>
      <c r="G641" s="32">
        <f>G642+G645+G647+G650</f>
        <v>984651.59999999998</v>
      </c>
      <c r="H641" s="32">
        <f>H642+H645+H647+H650</f>
        <v>987509.40000000002</v>
      </c>
      <c r="I641" s="32">
        <f>I642+I645+I647+I650</f>
        <v>0</v>
      </c>
      <c r="J641" s="32">
        <f>J642+J645+J647+J650</f>
        <v>0</v>
      </c>
      <c r="K641" s="32">
        <f>K642+K645+K647+K650</f>
        <v>0</v>
      </c>
      <c r="L641" s="32">
        <f t="shared" si="618"/>
        <v>978367.39999999991</v>
      </c>
      <c r="M641" s="32">
        <f t="shared" si="619"/>
        <v>984651.59999999998</v>
      </c>
      <c r="N641" s="32">
        <f t="shared" si="620"/>
        <v>987509.40000000002</v>
      </c>
      <c r="O641" s="32">
        <f>O642+O645+O647+O650</f>
        <v>-58148.800000000003</v>
      </c>
      <c r="P641" s="32">
        <f>P642+P645+P647+P650</f>
        <v>0</v>
      </c>
      <c r="Q641" s="32">
        <f>Q642+Q645+Q647+Q650</f>
        <v>0</v>
      </c>
      <c r="R641" s="32">
        <f t="shared" si="594"/>
        <v>920218.59999999986</v>
      </c>
      <c r="S641" s="32">
        <f t="shared" si="595"/>
        <v>984651.59999999998</v>
      </c>
      <c r="T641" s="32">
        <f t="shared" si="596"/>
        <v>987509.40000000002</v>
      </c>
      <c r="U641" s="32">
        <f>U642+U645+U647+U650</f>
        <v>0</v>
      </c>
      <c r="V641" s="32">
        <f t="shared" si="597"/>
        <v>920218.59999999986</v>
      </c>
      <c r="W641" s="32">
        <f t="shared" si="598"/>
        <v>984651.59999999998</v>
      </c>
      <c r="X641" s="32">
        <f t="shared" si="599"/>
        <v>987509.40000000002</v>
      </c>
      <c r="Y641" s="32">
        <f>Y642+Y645+Y647+Y650</f>
        <v>-98.200000000000003</v>
      </c>
      <c r="Z641" s="32">
        <f>Z642+Z645+Z647+Z650</f>
        <v>0</v>
      </c>
      <c r="AA641" s="32">
        <f>AA642+AA645+AA647+AA650</f>
        <v>0</v>
      </c>
      <c r="AB641" s="32">
        <f t="shared" si="600"/>
        <v>920120.39999999991</v>
      </c>
      <c r="AC641" s="32">
        <f t="shared" si="601"/>
        <v>984651.59999999998</v>
      </c>
      <c r="AD641" s="32">
        <f t="shared" si="602"/>
        <v>987509.40000000002</v>
      </c>
      <c r="AE641" s="32">
        <f>AE642+AE645+AE647+AE650</f>
        <v>0</v>
      </c>
      <c r="AF641" s="33"/>
      <c r="AG641" s="34"/>
      <c r="AH641" s="1" t="str">
        <f t="shared" si="603"/>
        <v/>
      </c>
    </row>
    <row r="642" ht="94.5">
      <c r="A642" s="14" t="s">
        <v>443</v>
      </c>
      <c r="B642" s="15" t="s">
        <v>151</v>
      </c>
      <c r="C642" s="14"/>
      <c r="D642" s="14"/>
      <c r="E642" s="31" t="s">
        <v>152</v>
      </c>
      <c r="F642" s="32">
        <f>F643+F644</f>
        <v>17668.099999999999</v>
      </c>
      <c r="G642" s="32">
        <f>G643+G644</f>
        <v>17864.900000000001</v>
      </c>
      <c r="H642" s="32">
        <f>H643+H644</f>
        <v>17864.900000000001</v>
      </c>
      <c r="I642" s="32">
        <f>I643+I644</f>
        <v>0</v>
      </c>
      <c r="J642" s="32">
        <f>J643+J644</f>
        <v>0</v>
      </c>
      <c r="K642" s="32">
        <f>K643+K644</f>
        <v>0</v>
      </c>
      <c r="L642" s="32">
        <f t="shared" si="618"/>
        <v>17668.099999999999</v>
      </c>
      <c r="M642" s="32">
        <f t="shared" si="619"/>
        <v>17864.900000000001</v>
      </c>
      <c r="N642" s="32">
        <f t="shared" si="620"/>
        <v>17864.900000000001</v>
      </c>
      <c r="O642" s="32">
        <f>O643+O644</f>
        <v>-796.60000000000002</v>
      </c>
      <c r="P642" s="32">
        <f>P643+P644</f>
        <v>0</v>
      </c>
      <c r="Q642" s="32">
        <f>Q643+Q644</f>
        <v>0</v>
      </c>
      <c r="R642" s="32">
        <f t="shared" si="594"/>
        <v>16871.5</v>
      </c>
      <c r="S642" s="32">
        <f t="shared" si="595"/>
        <v>17864.900000000001</v>
      </c>
      <c r="T642" s="32">
        <f t="shared" si="596"/>
        <v>17864.900000000001</v>
      </c>
      <c r="U642" s="32">
        <f>U643+U644</f>
        <v>0</v>
      </c>
      <c r="V642" s="32">
        <f t="shared" si="597"/>
        <v>16871.5</v>
      </c>
      <c r="W642" s="32">
        <f t="shared" si="598"/>
        <v>17864.900000000001</v>
      </c>
      <c r="X642" s="32">
        <f t="shared" si="599"/>
        <v>17864.900000000001</v>
      </c>
      <c r="Y642" s="32">
        <f>Y643+Y644</f>
        <v>-98.200000000000003</v>
      </c>
      <c r="Z642" s="32">
        <f>Z643+Z644</f>
        <v>0</v>
      </c>
      <c r="AA642" s="32">
        <f>AA643+AA644</f>
        <v>0</v>
      </c>
      <c r="AB642" s="32">
        <f t="shared" si="600"/>
        <v>16773.299999999999</v>
      </c>
      <c r="AC642" s="32">
        <f t="shared" si="601"/>
        <v>17864.900000000001</v>
      </c>
      <c r="AD642" s="32">
        <f t="shared" si="602"/>
        <v>17864.900000000001</v>
      </c>
      <c r="AE642" s="32">
        <f>AE643+AE644</f>
        <v>0</v>
      </c>
      <c r="AF642" s="33"/>
      <c r="AG642" s="34"/>
      <c r="AH642" s="1" t="str">
        <f t="shared" si="603"/>
        <v/>
      </c>
    </row>
    <row r="643">
      <c r="A643" s="14" t="s">
        <v>443</v>
      </c>
      <c r="B643" s="15">
        <v>100</v>
      </c>
      <c r="C643" s="14" t="s">
        <v>65</v>
      </c>
      <c r="D643" s="14" t="s">
        <v>51</v>
      </c>
      <c r="E643" s="31" t="s">
        <v>208</v>
      </c>
      <c r="F643" s="32">
        <v>6717.8000000000002</v>
      </c>
      <c r="G643" s="32">
        <v>6899.3000000000002</v>
      </c>
      <c r="H643" s="32">
        <v>6899.3000000000002</v>
      </c>
      <c r="I643" s="32"/>
      <c r="J643" s="32"/>
      <c r="K643" s="32"/>
      <c r="L643" s="32">
        <f t="shared" si="618"/>
        <v>6717.8000000000002</v>
      </c>
      <c r="M643" s="32">
        <f t="shared" si="619"/>
        <v>6899.3000000000002</v>
      </c>
      <c r="N643" s="32">
        <f t="shared" si="620"/>
        <v>6899.3000000000002</v>
      </c>
      <c r="O643" s="32"/>
      <c r="P643" s="32"/>
      <c r="Q643" s="32"/>
      <c r="R643" s="32">
        <f t="shared" si="594"/>
        <v>6717.8000000000002</v>
      </c>
      <c r="S643" s="32">
        <f t="shared" si="595"/>
        <v>6899.3000000000002</v>
      </c>
      <c r="T643" s="32">
        <f t="shared" si="596"/>
        <v>6899.3000000000002</v>
      </c>
      <c r="U643" s="32"/>
      <c r="V643" s="32">
        <f t="shared" si="597"/>
        <v>6717.8000000000002</v>
      </c>
      <c r="W643" s="32">
        <f t="shared" si="598"/>
        <v>6899.3000000000002</v>
      </c>
      <c r="X643" s="32">
        <f t="shared" si="599"/>
        <v>6899.3000000000002</v>
      </c>
      <c r="Y643" s="32">
        <v>-94.400000000000006</v>
      </c>
      <c r="Z643" s="32"/>
      <c r="AA643" s="32"/>
      <c r="AB643" s="32">
        <f t="shared" si="600"/>
        <v>6623.4000000000005</v>
      </c>
      <c r="AC643" s="32">
        <f t="shared" si="601"/>
        <v>6899.3000000000002</v>
      </c>
      <c r="AD643" s="32">
        <f t="shared" si="602"/>
        <v>6899.3000000000002</v>
      </c>
      <c r="AE643" s="32"/>
      <c r="AF643" s="33"/>
      <c r="AG643" s="34"/>
      <c r="AH643" s="1" t="str">
        <f t="shared" si="603"/>
        <v>0703</v>
      </c>
    </row>
    <row r="644">
      <c r="A644" s="14" t="s">
        <v>443</v>
      </c>
      <c r="B644" s="15">
        <v>100</v>
      </c>
      <c r="C644" s="14" t="s">
        <v>264</v>
      </c>
      <c r="D644" s="14" t="s">
        <v>51</v>
      </c>
      <c r="E644" s="31" t="s">
        <v>271</v>
      </c>
      <c r="F644" s="32">
        <v>10950.299999999999</v>
      </c>
      <c r="G644" s="32">
        <v>10965.6</v>
      </c>
      <c r="H644" s="32">
        <v>10965.6</v>
      </c>
      <c r="I644" s="32"/>
      <c r="J644" s="32"/>
      <c r="K644" s="32"/>
      <c r="L644" s="32">
        <f t="shared" si="618"/>
        <v>10950.299999999999</v>
      </c>
      <c r="M644" s="32">
        <f t="shared" si="619"/>
        <v>10965.6</v>
      </c>
      <c r="N644" s="32">
        <f t="shared" si="620"/>
        <v>10965.6</v>
      </c>
      <c r="O644" s="32">
        <v>-796.60000000000002</v>
      </c>
      <c r="P644" s="32"/>
      <c r="Q644" s="32"/>
      <c r="R644" s="32">
        <f t="shared" si="594"/>
        <v>10153.699999999999</v>
      </c>
      <c r="S644" s="32">
        <f t="shared" si="595"/>
        <v>10965.6</v>
      </c>
      <c r="T644" s="32">
        <f t="shared" si="596"/>
        <v>10965.6</v>
      </c>
      <c r="U644" s="32"/>
      <c r="V644" s="32">
        <f t="shared" si="597"/>
        <v>10153.699999999999</v>
      </c>
      <c r="W644" s="32">
        <f t="shared" si="598"/>
        <v>10965.6</v>
      </c>
      <c r="X644" s="32">
        <f t="shared" si="599"/>
        <v>10965.6</v>
      </c>
      <c r="Y644" s="32">
        <v>-3.7999999999999998</v>
      </c>
      <c r="Z644" s="32"/>
      <c r="AA644" s="32"/>
      <c r="AB644" s="32">
        <f t="shared" si="600"/>
        <v>10149.9</v>
      </c>
      <c r="AC644" s="32">
        <f t="shared" si="601"/>
        <v>10965.6</v>
      </c>
      <c r="AD644" s="32">
        <f t="shared" si="602"/>
        <v>10965.6</v>
      </c>
      <c r="AE644" s="32"/>
      <c r="AF644" s="33"/>
      <c r="AG644" s="34"/>
      <c r="AH644" s="1" t="str">
        <f t="shared" si="603"/>
        <v>1103</v>
      </c>
    </row>
    <row r="645" ht="31.5">
      <c r="A645" s="14" t="s">
        <v>443</v>
      </c>
      <c r="B645" s="15" t="s">
        <v>48</v>
      </c>
      <c r="C645" s="14"/>
      <c r="D645" s="14"/>
      <c r="E645" s="31" t="s">
        <v>49</v>
      </c>
      <c r="F645" s="32">
        <f>F646</f>
        <v>1050.0999999999999</v>
      </c>
      <c r="G645" s="32">
        <f>G646</f>
        <v>1050.0999999999999</v>
      </c>
      <c r="H645" s="32">
        <f>H646</f>
        <v>1050.0999999999999</v>
      </c>
      <c r="I645" s="32">
        <f>I646</f>
        <v>0</v>
      </c>
      <c r="J645" s="32">
        <f>J646</f>
        <v>0</v>
      </c>
      <c r="K645" s="32">
        <f>K646</f>
        <v>0</v>
      </c>
      <c r="L645" s="32">
        <f t="shared" si="618"/>
        <v>1050.0999999999999</v>
      </c>
      <c r="M645" s="32">
        <f t="shared" si="619"/>
        <v>1050.0999999999999</v>
      </c>
      <c r="N645" s="32">
        <f t="shared" si="620"/>
        <v>1050.0999999999999</v>
      </c>
      <c r="O645" s="32">
        <f>O646</f>
        <v>0</v>
      </c>
      <c r="P645" s="32">
        <f>P646</f>
        <v>0</v>
      </c>
      <c r="Q645" s="32">
        <f>Q646</f>
        <v>0</v>
      </c>
      <c r="R645" s="32">
        <f t="shared" si="594"/>
        <v>1050.0999999999999</v>
      </c>
      <c r="S645" s="32">
        <f t="shared" si="595"/>
        <v>1050.0999999999999</v>
      </c>
      <c r="T645" s="32">
        <f t="shared" si="596"/>
        <v>1050.0999999999999</v>
      </c>
      <c r="U645" s="32">
        <f>U646</f>
        <v>0</v>
      </c>
      <c r="V645" s="32">
        <f t="shared" si="597"/>
        <v>1050.0999999999999</v>
      </c>
      <c r="W645" s="32">
        <f t="shared" si="598"/>
        <v>1050.0999999999999</v>
      </c>
      <c r="X645" s="32">
        <f t="shared" si="599"/>
        <v>1050.0999999999999</v>
      </c>
      <c r="Y645" s="32">
        <f>Y646</f>
        <v>0</v>
      </c>
      <c r="Z645" s="32">
        <f>Z646</f>
        <v>0</v>
      </c>
      <c r="AA645" s="32">
        <f>AA646</f>
        <v>0</v>
      </c>
      <c r="AB645" s="32">
        <f t="shared" si="600"/>
        <v>1050.0999999999999</v>
      </c>
      <c r="AC645" s="32">
        <f t="shared" si="601"/>
        <v>1050.0999999999999</v>
      </c>
      <c r="AD645" s="32">
        <f t="shared" si="602"/>
        <v>1050.0999999999999</v>
      </c>
      <c r="AE645" s="32">
        <f>AE646</f>
        <v>0</v>
      </c>
      <c r="AF645" s="33"/>
      <c r="AG645" s="34"/>
      <c r="AH645" s="1" t="str">
        <f t="shared" si="603"/>
        <v/>
      </c>
    </row>
    <row r="646">
      <c r="A646" s="14" t="s">
        <v>443</v>
      </c>
      <c r="B646" s="15">
        <v>200</v>
      </c>
      <c r="C646" s="14" t="s">
        <v>264</v>
      </c>
      <c r="D646" s="14" t="s">
        <v>51</v>
      </c>
      <c r="E646" s="31" t="s">
        <v>271</v>
      </c>
      <c r="F646" s="32">
        <v>1050.0999999999999</v>
      </c>
      <c r="G646" s="32">
        <v>1050.0999999999999</v>
      </c>
      <c r="H646" s="32">
        <v>1050.0999999999999</v>
      </c>
      <c r="I646" s="32"/>
      <c r="J646" s="32"/>
      <c r="K646" s="32"/>
      <c r="L646" s="32">
        <f t="shared" si="618"/>
        <v>1050.0999999999999</v>
      </c>
      <c r="M646" s="32">
        <f t="shared" si="619"/>
        <v>1050.0999999999999</v>
      </c>
      <c r="N646" s="32">
        <f t="shared" si="620"/>
        <v>1050.0999999999999</v>
      </c>
      <c r="O646" s="32"/>
      <c r="P646" s="32"/>
      <c r="Q646" s="32"/>
      <c r="R646" s="32">
        <f t="shared" si="594"/>
        <v>1050.0999999999999</v>
      </c>
      <c r="S646" s="32">
        <f t="shared" si="595"/>
        <v>1050.0999999999999</v>
      </c>
      <c r="T646" s="32">
        <f t="shared" si="596"/>
        <v>1050.0999999999999</v>
      </c>
      <c r="U646" s="32"/>
      <c r="V646" s="32">
        <f t="shared" si="597"/>
        <v>1050.0999999999999</v>
      </c>
      <c r="W646" s="32">
        <f t="shared" si="598"/>
        <v>1050.0999999999999</v>
      </c>
      <c r="X646" s="32">
        <f t="shared" si="599"/>
        <v>1050.0999999999999</v>
      </c>
      <c r="Y646" s="32"/>
      <c r="Z646" s="32"/>
      <c r="AA646" s="32"/>
      <c r="AB646" s="32">
        <f t="shared" si="600"/>
        <v>1050.0999999999999</v>
      </c>
      <c r="AC646" s="32">
        <f t="shared" si="601"/>
        <v>1050.0999999999999</v>
      </c>
      <c r="AD646" s="32">
        <f t="shared" si="602"/>
        <v>1050.0999999999999</v>
      </c>
      <c r="AE646" s="32"/>
      <c r="AF646" s="33"/>
      <c r="AG646" s="34"/>
      <c r="AH646" s="1" t="str">
        <f t="shared" si="603"/>
        <v>1103</v>
      </c>
    </row>
    <row r="647" ht="47.25">
      <c r="A647" s="14" t="s">
        <v>443</v>
      </c>
      <c r="B647" s="15" t="s">
        <v>55</v>
      </c>
      <c r="C647" s="14"/>
      <c r="D647" s="14"/>
      <c r="E647" s="31" t="s">
        <v>56</v>
      </c>
      <c r="F647" s="32">
        <f>F648+F649</f>
        <v>959598.5</v>
      </c>
      <c r="G647" s="32">
        <f>G648+G649</f>
        <v>965685.90000000002</v>
      </c>
      <c r="H647" s="32">
        <f>H648+H649</f>
        <v>968543.70000000007</v>
      </c>
      <c r="I647" s="32">
        <f>I648+I649</f>
        <v>0</v>
      </c>
      <c r="J647" s="32">
        <f>J648+J649</f>
        <v>0</v>
      </c>
      <c r="K647" s="32">
        <f>K648+K649</f>
        <v>0</v>
      </c>
      <c r="L647" s="32">
        <f t="shared" si="618"/>
        <v>959598.5</v>
      </c>
      <c r="M647" s="32">
        <f t="shared" si="619"/>
        <v>965685.90000000002</v>
      </c>
      <c r="N647" s="32">
        <f t="shared" si="620"/>
        <v>968543.70000000007</v>
      </c>
      <c r="O647" s="32">
        <f>O648+O649</f>
        <v>-57352.200000000004</v>
      </c>
      <c r="P647" s="32">
        <f>P648+P649</f>
        <v>0</v>
      </c>
      <c r="Q647" s="32">
        <f>Q648+Q649</f>
        <v>0</v>
      </c>
      <c r="R647" s="32">
        <f t="shared" si="594"/>
        <v>902246.30000000005</v>
      </c>
      <c r="S647" s="32">
        <f t="shared" si="595"/>
        <v>965685.90000000002</v>
      </c>
      <c r="T647" s="32">
        <f t="shared" si="596"/>
        <v>968543.70000000007</v>
      </c>
      <c r="U647" s="32">
        <f>U648+U649</f>
        <v>0</v>
      </c>
      <c r="V647" s="32">
        <f t="shared" si="597"/>
        <v>902246.30000000005</v>
      </c>
      <c r="W647" s="32">
        <f t="shared" si="598"/>
        <v>965685.90000000002</v>
      </c>
      <c r="X647" s="32">
        <f t="shared" si="599"/>
        <v>968543.70000000007</v>
      </c>
      <c r="Y647" s="32">
        <f>Y648+Y649</f>
        <v>0</v>
      </c>
      <c r="Z647" s="32">
        <f>Z648+Z649</f>
        <v>0</v>
      </c>
      <c r="AA647" s="32">
        <f>AA648+AA649</f>
        <v>0</v>
      </c>
      <c r="AB647" s="32">
        <f t="shared" si="600"/>
        <v>902246.30000000005</v>
      </c>
      <c r="AC647" s="32">
        <f t="shared" si="601"/>
        <v>965685.90000000002</v>
      </c>
      <c r="AD647" s="32">
        <f t="shared" si="602"/>
        <v>968543.70000000007</v>
      </c>
      <c r="AE647" s="32">
        <f>AE648+AE649</f>
        <v>0</v>
      </c>
      <c r="AF647" s="33"/>
      <c r="AG647" s="34"/>
      <c r="AH647" s="1" t="str">
        <f t="shared" si="603"/>
        <v/>
      </c>
    </row>
    <row r="648">
      <c r="A648" s="14" t="s">
        <v>443</v>
      </c>
      <c r="B648" s="15">
        <v>600</v>
      </c>
      <c r="C648" s="14" t="s">
        <v>65</v>
      </c>
      <c r="D648" s="14" t="s">
        <v>51</v>
      </c>
      <c r="E648" s="31" t="s">
        <v>208</v>
      </c>
      <c r="F648" s="32">
        <v>845324.5</v>
      </c>
      <c r="G648" s="32">
        <v>851324.5</v>
      </c>
      <c r="H648" s="32">
        <v>854182.30000000005</v>
      </c>
      <c r="I648" s="32"/>
      <c r="J648" s="32"/>
      <c r="K648" s="32"/>
      <c r="L648" s="32">
        <f t="shared" si="618"/>
        <v>845324.5</v>
      </c>
      <c r="M648" s="32">
        <f t="shared" si="619"/>
        <v>851324.5</v>
      </c>
      <c r="N648" s="32">
        <f t="shared" si="620"/>
        <v>854182.30000000005</v>
      </c>
      <c r="O648" s="32">
        <v>-50438.300000000003</v>
      </c>
      <c r="P648" s="32"/>
      <c r="Q648" s="32"/>
      <c r="R648" s="32">
        <f t="shared" si="594"/>
        <v>794886.19999999995</v>
      </c>
      <c r="S648" s="32">
        <f t="shared" si="595"/>
        <v>851324.5</v>
      </c>
      <c r="T648" s="32">
        <f t="shared" si="596"/>
        <v>854182.30000000005</v>
      </c>
      <c r="U648" s="32"/>
      <c r="V648" s="32">
        <f t="shared" si="597"/>
        <v>794886.19999999995</v>
      </c>
      <c r="W648" s="32">
        <f t="shared" si="598"/>
        <v>851324.5</v>
      </c>
      <c r="X648" s="32">
        <f t="shared" si="599"/>
        <v>854182.30000000005</v>
      </c>
      <c r="Y648" s="32"/>
      <c r="Z648" s="32"/>
      <c r="AA648" s="32"/>
      <c r="AB648" s="32">
        <f t="shared" si="600"/>
        <v>794886.19999999995</v>
      </c>
      <c r="AC648" s="32">
        <f t="shared" si="601"/>
        <v>851324.5</v>
      </c>
      <c r="AD648" s="32">
        <f t="shared" si="602"/>
        <v>854182.30000000005</v>
      </c>
      <c r="AE648" s="32"/>
      <c r="AF648" s="33"/>
      <c r="AG648" s="34"/>
      <c r="AH648" s="1" t="str">
        <f t="shared" si="603"/>
        <v>0703</v>
      </c>
    </row>
    <row r="649">
      <c r="A649" s="14" t="s">
        <v>443</v>
      </c>
      <c r="B649" s="15">
        <v>600</v>
      </c>
      <c r="C649" s="14" t="s">
        <v>264</v>
      </c>
      <c r="D649" s="14" t="s">
        <v>51</v>
      </c>
      <c r="E649" s="31" t="s">
        <v>271</v>
      </c>
      <c r="F649" s="32">
        <v>114274</v>
      </c>
      <c r="G649" s="32">
        <v>114361.39999999999</v>
      </c>
      <c r="H649" s="32">
        <v>114361.39999999999</v>
      </c>
      <c r="I649" s="32"/>
      <c r="J649" s="32"/>
      <c r="K649" s="32"/>
      <c r="L649" s="32">
        <f t="shared" si="618"/>
        <v>114274</v>
      </c>
      <c r="M649" s="32">
        <f t="shared" si="619"/>
        <v>114361.39999999999</v>
      </c>
      <c r="N649" s="32">
        <f t="shared" si="620"/>
        <v>114361.39999999999</v>
      </c>
      <c r="O649" s="32">
        <v>-6913.8999999999996</v>
      </c>
      <c r="P649" s="32"/>
      <c r="Q649" s="32"/>
      <c r="R649" s="32">
        <f t="shared" si="594"/>
        <v>107360.10000000001</v>
      </c>
      <c r="S649" s="32">
        <f t="shared" si="595"/>
        <v>114361.39999999999</v>
      </c>
      <c r="T649" s="32">
        <f t="shared" si="596"/>
        <v>114361.39999999999</v>
      </c>
      <c r="U649" s="32"/>
      <c r="V649" s="32">
        <f t="shared" si="597"/>
        <v>107360.10000000001</v>
      </c>
      <c r="W649" s="32">
        <f t="shared" si="598"/>
        <v>114361.39999999999</v>
      </c>
      <c r="X649" s="32">
        <f t="shared" si="599"/>
        <v>114361.39999999999</v>
      </c>
      <c r="Y649" s="32"/>
      <c r="Z649" s="32"/>
      <c r="AA649" s="32"/>
      <c r="AB649" s="32">
        <f t="shared" si="600"/>
        <v>107360.10000000001</v>
      </c>
      <c r="AC649" s="32">
        <f t="shared" si="601"/>
        <v>114361.39999999999</v>
      </c>
      <c r="AD649" s="32">
        <f t="shared" si="602"/>
        <v>114361.39999999999</v>
      </c>
      <c r="AE649" s="32"/>
      <c r="AF649" s="33"/>
      <c r="AG649" s="34"/>
      <c r="AH649" s="1" t="str">
        <f t="shared" si="603"/>
        <v>1103</v>
      </c>
    </row>
    <row r="650">
      <c r="A650" s="14" t="s">
        <v>443</v>
      </c>
      <c r="B650" s="15" t="s">
        <v>44</v>
      </c>
      <c r="C650" s="14"/>
      <c r="D650" s="14"/>
      <c r="E650" s="31" t="s">
        <v>45</v>
      </c>
      <c r="F650" s="32">
        <f>F651</f>
        <v>50.700000000000003</v>
      </c>
      <c r="G650" s="32">
        <f>G651</f>
        <v>50.700000000000003</v>
      </c>
      <c r="H650" s="32">
        <f>H651</f>
        <v>50.700000000000003</v>
      </c>
      <c r="I650" s="32">
        <f>I651</f>
        <v>0</v>
      </c>
      <c r="J650" s="32">
        <f>J651</f>
        <v>0</v>
      </c>
      <c r="K650" s="32">
        <f>K651</f>
        <v>0</v>
      </c>
      <c r="L650" s="32">
        <f t="shared" si="618"/>
        <v>50.700000000000003</v>
      </c>
      <c r="M650" s="32">
        <f t="shared" si="619"/>
        <v>50.700000000000003</v>
      </c>
      <c r="N650" s="32">
        <f t="shared" si="620"/>
        <v>50.700000000000003</v>
      </c>
      <c r="O650" s="32">
        <f>O651</f>
        <v>0</v>
      </c>
      <c r="P650" s="32">
        <f>P651</f>
        <v>0</v>
      </c>
      <c r="Q650" s="32">
        <f>Q651</f>
        <v>0</v>
      </c>
      <c r="R650" s="32">
        <f t="shared" si="594"/>
        <v>50.700000000000003</v>
      </c>
      <c r="S650" s="32">
        <f t="shared" si="595"/>
        <v>50.700000000000003</v>
      </c>
      <c r="T650" s="32">
        <f t="shared" si="596"/>
        <v>50.700000000000003</v>
      </c>
      <c r="U650" s="32">
        <f>U651</f>
        <v>0</v>
      </c>
      <c r="V650" s="32">
        <f t="shared" si="597"/>
        <v>50.700000000000003</v>
      </c>
      <c r="W650" s="32">
        <f t="shared" si="598"/>
        <v>50.700000000000003</v>
      </c>
      <c r="X650" s="32">
        <f t="shared" si="599"/>
        <v>50.700000000000003</v>
      </c>
      <c r="Y650" s="32">
        <f>Y651</f>
        <v>0</v>
      </c>
      <c r="Z650" s="32">
        <f>Z651</f>
        <v>0</v>
      </c>
      <c r="AA650" s="32">
        <f>AA651</f>
        <v>0</v>
      </c>
      <c r="AB650" s="32">
        <f t="shared" si="600"/>
        <v>50.700000000000003</v>
      </c>
      <c r="AC650" s="32">
        <f t="shared" si="601"/>
        <v>50.700000000000003</v>
      </c>
      <c r="AD650" s="32">
        <f t="shared" si="602"/>
        <v>50.700000000000003</v>
      </c>
      <c r="AE650" s="32">
        <f>AE651</f>
        <v>0</v>
      </c>
      <c r="AF650" s="33"/>
      <c r="AG650" s="34"/>
      <c r="AH650" s="1" t="str">
        <f t="shared" si="603"/>
        <v/>
      </c>
    </row>
    <row r="651">
      <c r="A651" s="14" t="s">
        <v>443</v>
      </c>
      <c r="B651" s="15">
        <v>800</v>
      </c>
      <c r="C651" s="14" t="s">
        <v>65</v>
      </c>
      <c r="D651" s="14" t="s">
        <v>51</v>
      </c>
      <c r="E651" s="31" t="s">
        <v>208</v>
      </c>
      <c r="F651" s="32">
        <v>50.700000000000003</v>
      </c>
      <c r="G651" s="32">
        <v>50.700000000000003</v>
      </c>
      <c r="H651" s="32">
        <v>50.700000000000003</v>
      </c>
      <c r="I651" s="32"/>
      <c r="J651" s="32"/>
      <c r="K651" s="32"/>
      <c r="L651" s="32">
        <f t="shared" si="618"/>
        <v>50.700000000000003</v>
      </c>
      <c r="M651" s="32">
        <f t="shared" si="619"/>
        <v>50.700000000000003</v>
      </c>
      <c r="N651" s="32">
        <f t="shared" si="620"/>
        <v>50.700000000000003</v>
      </c>
      <c r="O651" s="32"/>
      <c r="P651" s="32"/>
      <c r="Q651" s="32"/>
      <c r="R651" s="32">
        <f t="shared" si="594"/>
        <v>50.700000000000003</v>
      </c>
      <c r="S651" s="32">
        <f t="shared" si="595"/>
        <v>50.700000000000003</v>
      </c>
      <c r="T651" s="32">
        <f t="shared" si="596"/>
        <v>50.700000000000003</v>
      </c>
      <c r="U651" s="32"/>
      <c r="V651" s="32">
        <f t="shared" si="597"/>
        <v>50.700000000000003</v>
      </c>
      <c r="W651" s="32">
        <f t="shared" si="598"/>
        <v>50.700000000000003</v>
      </c>
      <c r="X651" s="32">
        <f t="shared" si="599"/>
        <v>50.700000000000003</v>
      </c>
      <c r="Y651" s="32"/>
      <c r="Z651" s="32"/>
      <c r="AA651" s="32"/>
      <c r="AB651" s="32">
        <f t="shared" si="600"/>
        <v>50.700000000000003</v>
      </c>
      <c r="AC651" s="32">
        <f t="shared" si="601"/>
        <v>50.700000000000003</v>
      </c>
      <c r="AD651" s="32">
        <f t="shared" si="602"/>
        <v>50.700000000000003</v>
      </c>
      <c r="AE651" s="32"/>
      <c r="AF651" s="33"/>
      <c r="AG651" s="34"/>
      <c r="AH651" s="1" t="str">
        <f t="shared" si="603"/>
        <v>0703</v>
      </c>
    </row>
    <row r="652">
      <c r="A652" s="14" t="s">
        <v>444</v>
      </c>
      <c r="B652" s="15"/>
      <c r="C652" s="14"/>
      <c r="D652" s="14"/>
      <c r="E652" s="35" t="s">
        <v>445</v>
      </c>
      <c r="F652" s="32">
        <f t="shared" ref="F652:F655" si="621">F653</f>
        <v>9200</v>
      </c>
      <c r="G652" s="32">
        <f t="shared" ref="G652:G655" si="622">G653</f>
        <v>0</v>
      </c>
      <c r="H652" s="32">
        <f t="shared" ref="H652:H655" si="623">H653</f>
        <v>0</v>
      </c>
      <c r="I652" s="32">
        <f t="shared" ref="I652:I655" si="624">I653</f>
        <v>0</v>
      </c>
      <c r="J652" s="32">
        <f t="shared" ref="J652:J655" si="625">J653</f>
        <v>0</v>
      </c>
      <c r="K652" s="32">
        <f t="shared" ref="K652:K655" si="626">K653</f>
        <v>0</v>
      </c>
      <c r="L652" s="32">
        <f t="shared" si="618"/>
        <v>9200</v>
      </c>
      <c r="M652" s="32">
        <f t="shared" si="619"/>
        <v>0</v>
      </c>
      <c r="N652" s="32">
        <f t="shared" si="620"/>
        <v>0</v>
      </c>
      <c r="O652" s="32">
        <f t="shared" ref="O652:O655" si="627">O653</f>
        <v>-9200</v>
      </c>
      <c r="P652" s="32">
        <f t="shared" ref="P652:P655" si="628">P653</f>
        <v>9200</v>
      </c>
      <c r="Q652" s="32">
        <f t="shared" ref="Q652:Q655" si="629">Q653</f>
        <v>0</v>
      </c>
      <c r="R652" s="32">
        <f t="shared" si="594"/>
        <v>0</v>
      </c>
      <c r="S652" s="32">
        <f t="shared" si="595"/>
        <v>9200</v>
      </c>
      <c r="T652" s="32">
        <f t="shared" si="596"/>
        <v>0</v>
      </c>
      <c r="U652" s="32">
        <f t="shared" ref="U652:U655" si="630">U653</f>
        <v>0</v>
      </c>
      <c r="V652" s="32">
        <f t="shared" si="597"/>
        <v>0</v>
      </c>
      <c r="W652" s="32">
        <f t="shared" si="598"/>
        <v>9200</v>
      </c>
      <c r="X652" s="32">
        <f t="shared" si="599"/>
        <v>0</v>
      </c>
      <c r="Y652" s="32">
        <f t="shared" ref="Y652:Y655" si="631">Y653</f>
        <v>0</v>
      </c>
      <c r="Z652" s="32">
        <f t="shared" ref="Z652:Z655" si="632">Z653</f>
        <v>0</v>
      </c>
      <c r="AA652" s="32">
        <f t="shared" ref="AA652:AA655" si="633">AA653</f>
        <v>0</v>
      </c>
      <c r="AB652" s="32">
        <f t="shared" si="600"/>
        <v>0</v>
      </c>
      <c r="AC652" s="32">
        <f t="shared" si="601"/>
        <v>9200</v>
      </c>
      <c r="AD652" s="32">
        <f t="shared" si="602"/>
        <v>0</v>
      </c>
      <c r="AE652" s="32">
        <f t="shared" ref="AE652:AE655" si="634">AE653</f>
        <v>0</v>
      </c>
      <c r="AF652" s="33"/>
      <c r="AG652" s="34"/>
      <c r="AH652" s="1" t="str">
        <f t="shared" si="603"/>
        <v/>
      </c>
    </row>
    <row r="653">
      <c r="A653" s="14" t="s">
        <v>444</v>
      </c>
      <c r="B653" s="15" t="s">
        <v>55</v>
      </c>
      <c r="C653" s="14"/>
      <c r="D653" s="14"/>
      <c r="E653" s="31" t="s">
        <v>56</v>
      </c>
      <c r="F653" s="32">
        <f t="shared" si="621"/>
        <v>9200</v>
      </c>
      <c r="G653" s="32">
        <f t="shared" si="622"/>
        <v>0</v>
      </c>
      <c r="H653" s="32">
        <f t="shared" si="623"/>
        <v>0</v>
      </c>
      <c r="I653" s="32">
        <f t="shared" si="624"/>
        <v>0</v>
      </c>
      <c r="J653" s="32">
        <f t="shared" si="625"/>
        <v>0</v>
      </c>
      <c r="K653" s="32">
        <f t="shared" si="626"/>
        <v>0</v>
      </c>
      <c r="L653" s="32">
        <f t="shared" si="618"/>
        <v>9200</v>
      </c>
      <c r="M653" s="32">
        <f t="shared" si="619"/>
        <v>0</v>
      </c>
      <c r="N653" s="32">
        <f t="shared" si="620"/>
        <v>0</v>
      </c>
      <c r="O653" s="32">
        <f t="shared" si="627"/>
        <v>-9200</v>
      </c>
      <c r="P653" s="32">
        <f t="shared" si="628"/>
        <v>9200</v>
      </c>
      <c r="Q653" s="32">
        <f t="shared" si="629"/>
        <v>0</v>
      </c>
      <c r="R653" s="32">
        <f t="shared" si="594"/>
        <v>0</v>
      </c>
      <c r="S653" s="32">
        <f t="shared" si="595"/>
        <v>9200</v>
      </c>
      <c r="T653" s="32">
        <f t="shared" si="596"/>
        <v>0</v>
      </c>
      <c r="U653" s="32">
        <f t="shared" si="630"/>
        <v>0</v>
      </c>
      <c r="V653" s="32">
        <f t="shared" si="597"/>
        <v>0</v>
      </c>
      <c r="W653" s="32">
        <f t="shared" si="598"/>
        <v>9200</v>
      </c>
      <c r="X653" s="32">
        <f t="shared" si="599"/>
        <v>0</v>
      </c>
      <c r="Y653" s="32">
        <f t="shared" si="631"/>
        <v>0</v>
      </c>
      <c r="Z653" s="32">
        <f t="shared" si="632"/>
        <v>0</v>
      </c>
      <c r="AA653" s="32">
        <f t="shared" si="633"/>
        <v>0</v>
      </c>
      <c r="AB653" s="32">
        <f t="shared" si="600"/>
        <v>0</v>
      </c>
      <c r="AC653" s="32">
        <f t="shared" si="601"/>
        <v>9200</v>
      </c>
      <c r="AD653" s="32">
        <f t="shared" si="602"/>
        <v>0</v>
      </c>
      <c r="AE653" s="32">
        <f t="shared" si="634"/>
        <v>0</v>
      </c>
      <c r="AF653" s="33"/>
      <c r="AG653" s="34"/>
      <c r="AH653" s="1" t="str">
        <f t="shared" si="603"/>
        <v/>
      </c>
    </row>
    <row r="654">
      <c r="A654" s="14" t="s">
        <v>444</v>
      </c>
      <c r="B654" s="15">
        <v>600</v>
      </c>
      <c r="C654" s="14" t="s">
        <v>65</v>
      </c>
      <c r="D654" s="14" t="s">
        <v>288</v>
      </c>
      <c r="E654" s="31" t="s">
        <v>339</v>
      </c>
      <c r="F654" s="32">
        <v>9200</v>
      </c>
      <c r="G654" s="32"/>
      <c r="H654" s="32"/>
      <c r="I654" s="32"/>
      <c r="J654" s="32"/>
      <c r="K654" s="32"/>
      <c r="L654" s="32">
        <f t="shared" si="618"/>
        <v>9200</v>
      </c>
      <c r="M654" s="32">
        <f t="shared" si="619"/>
        <v>0</v>
      </c>
      <c r="N654" s="32">
        <f t="shared" si="620"/>
        <v>0</v>
      </c>
      <c r="O654" s="32">
        <v>-9200</v>
      </c>
      <c r="P654" s="32">
        <v>9200</v>
      </c>
      <c r="Q654" s="32"/>
      <c r="R654" s="32">
        <f t="shared" si="594"/>
        <v>0</v>
      </c>
      <c r="S654" s="32">
        <f t="shared" si="595"/>
        <v>9200</v>
      </c>
      <c r="T654" s="32">
        <f t="shared" si="596"/>
        <v>0</v>
      </c>
      <c r="U654" s="32"/>
      <c r="V654" s="32">
        <f t="shared" si="597"/>
        <v>0</v>
      </c>
      <c r="W654" s="32">
        <f t="shared" si="598"/>
        <v>9200</v>
      </c>
      <c r="X654" s="32">
        <f t="shared" si="599"/>
        <v>0</v>
      </c>
      <c r="Y654" s="32"/>
      <c r="Z654" s="32"/>
      <c r="AA654" s="32"/>
      <c r="AB654" s="32">
        <f t="shared" si="600"/>
        <v>0</v>
      </c>
      <c r="AC654" s="32">
        <f t="shared" si="601"/>
        <v>9200</v>
      </c>
      <c r="AD654" s="32">
        <f t="shared" si="602"/>
        <v>0</v>
      </c>
      <c r="AE654" s="32"/>
      <c r="AF654" s="33"/>
      <c r="AG654" s="34"/>
      <c r="AH654" s="1" t="str">
        <f t="shared" si="603"/>
        <v>0702</v>
      </c>
    </row>
    <row r="655">
      <c r="A655" s="14" t="s">
        <v>446</v>
      </c>
      <c r="B655" s="15"/>
      <c r="C655" s="14"/>
      <c r="D655" s="14"/>
      <c r="E655" s="31" t="s">
        <v>217</v>
      </c>
      <c r="F655" s="32">
        <f t="shared" si="621"/>
        <v>2911.7999999999997</v>
      </c>
      <c r="G655" s="32">
        <f t="shared" si="622"/>
        <v>0</v>
      </c>
      <c r="H655" s="32">
        <f t="shared" si="623"/>
        <v>0</v>
      </c>
      <c r="I655" s="32">
        <f t="shared" si="624"/>
        <v>-41.933</v>
      </c>
      <c r="J655" s="32">
        <f t="shared" si="625"/>
        <v>0</v>
      </c>
      <c r="K655" s="32">
        <f t="shared" si="626"/>
        <v>0</v>
      </c>
      <c r="L655" s="32">
        <f t="shared" si="618"/>
        <v>2869.8669999999997</v>
      </c>
      <c r="M655" s="32">
        <f t="shared" si="619"/>
        <v>0</v>
      </c>
      <c r="N655" s="32">
        <f t="shared" si="620"/>
        <v>0</v>
      </c>
      <c r="O655" s="32">
        <f t="shared" si="627"/>
        <v>0</v>
      </c>
      <c r="P655" s="32">
        <f t="shared" si="628"/>
        <v>0</v>
      </c>
      <c r="Q655" s="32">
        <f t="shared" si="629"/>
        <v>0</v>
      </c>
      <c r="R655" s="32">
        <f t="shared" si="594"/>
        <v>2869.8669999999997</v>
      </c>
      <c r="S655" s="32">
        <f t="shared" si="595"/>
        <v>0</v>
      </c>
      <c r="T655" s="32">
        <f t="shared" si="596"/>
        <v>0</v>
      </c>
      <c r="U655" s="32">
        <f t="shared" si="630"/>
        <v>0</v>
      </c>
      <c r="V655" s="32">
        <f t="shared" si="597"/>
        <v>2869.8669999999997</v>
      </c>
      <c r="W655" s="32">
        <f t="shared" si="598"/>
        <v>0</v>
      </c>
      <c r="X655" s="32">
        <f t="shared" si="599"/>
        <v>0</v>
      </c>
      <c r="Y655" s="32">
        <f t="shared" si="631"/>
        <v>-1434.8999999999999</v>
      </c>
      <c r="Z655" s="32">
        <f t="shared" si="632"/>
        <v>0</v>
      </c>
      <c r="AA655" s="32">
        <f t="shared" si="633"/>
        <v>0</v>
      </c>
      <c r="AB655" s="32">
        <f t="shared" si="600"/>
        <v>1434.9669999999999</v>
      </c>
      <c r="AC655" s="32">
        <f t="shared" si="601"/>
        <v>0</v>
      </c>
      <c r="AD655" s="32">
        <f t="shared" si="602"/>
        <v>0</v>
      </c>
      <c r="AE655" s="32">
        <f t="shared" si="634"/>
        <v>0</v>
      </c>
      <c r="AF655" s="33"/>
      <c r="AG655" s="34"/>
      <c r="AH655" s="1" t="str">
        <f t="shared" si="603"/>
        <v/>
      </c>
    </row>
    <row r="656" ht="47.25">
      <c r="A656" s="14" t="s">
        <v>446</v>
      </c>
      <c r="B656" s="15" t="s">
        <v>55</v>
      </c>
      <c r="C656" s="14"/>
      <c r="D656" s="14"/>
      <c r="E656" s="31" t="s">
        <v>56</v>
      </c>
      <c r="F656" s="32">
        <f>F657+F658</f>
        <v>2911.7999999999997</v>
      </c>
      <c r="G656" s="32">
        <f>G657+G658</f>
        <v>0</v>
      </c>
      <c r="H656" s="32">
        <f>H657+H658</f>
        <v>0</v>
      </c>
      <c r="I656" s="32">
        <f>I657+I658</f>
        <v>-41.933</v>
      </c>
      <c r="J656" s="32">
        <f>J657+J658</f>
        <v>0</v>
      </c>
      <c r="K656" s="32">
        <f>K657+K658</f>
        <v>0</v>
      </c>
      <c r="L656" s="32">
        <f t="shared" si="618"/>
        <v>2869.8669999999997</v>
      </c>
      <c r="M656" s="32">
        <f t="shared" si="619"/>
        <v>0</v>
      </c>
      <c r="N656" s="32">
        <f t="shared" si="620"/>
        <v>0</v>
      </c>
      <c r="O656" s="32">
        <f>O657+O658</f>
        <v>0</v>
      </c>
      <c r="P656" s="32">
        <f>P657+P658</f>
        <v>0</v>
      </c>
      <c r="Q656" s="32">
        <f>Q657+Q658</f>
        <v>0</v>
      </c>
      <c r="R656" s="32">
        <f t="shared" si="594"/>
        <v>2869.8669999999997</v>
      </c>
      <c r="S656" s="32">
        <f t="shared" si="595"/>
        <v>0</v>
      </c>
      <c r="T656" s="32">
        <f t="shared" si="596"/>
        <v>0</v>
      </c>
      <c r="U656" s="32">
        <f>U657+U658</f>
        <v>0</v>
      </c>
      <c r="V656" s="32">
        <f t="shared" si="597"/>
        <v>2869.8669999999997</v>
      </c>
      <c r="W656" s="32">
        <f t="shared" si="598"/>
        <v>0</v>
      </c>
      <c r="X656" s="32">
        <f t="shared" si="599"/>
        <v>0</v>
      </c>
      <c r="Y656" s="32">
        <f>Y657+Y658</f>
        <v>-1434.8999999999999</v>
      </c>
      <c r="Z656" s="32">
        <f>Z657+Z658</f>
        <v>0</v>
      </c>
      <c r="AA656" s="32">
        <f>AA657+AA658</f>
        <v>0</v>
      </c>
      <c r="AB656" s="32">
        <f t="shared" si="600"/>
        <v>1434.9669999999999</v>
      </c>
      <c r="AC656" s="32">
        <f t="shared" si="601"/>
        <v>0</v>
      </c>
      <c r="AD656" s="32">
        <f t="shared" si="602"/>
        <v>0</v>
      </c>
      <c r="AE656" s="32">
        <f>AE657+AE658</f>
        <v>0</v>
      </c>
      <c r="AF656" s="33"/>
      <c r="AG656" s="34"/>
      <c r="AH656" s="1" t="str">
        <f t="shared" si="603"/>
        <v/>
      </c>
    </row>
    <row r="657">
      <c r="A657" s="14" t="s">
        <v>446</v>
      </c>
      <c r="B657" s="15">
        <v>600</v>
      </c>
      <c r="C657" s="14" t="s">
        <v>65</v>
      </c>
      <c r="D657" s="14" t="s">
        <v>51</v>
      </c>
      <c r="E657" s="31" t="s">
        <v>208</v>
      </c>
      <c r="F657" s="32">
        <v>2868.0999999999999</v>
      </c>
      <c r="G657" s="32"/>
      <c r="H657" s="32"/>
      <c r="I657" s="37">
        <v>-41.933</v>
      </c>
      <c r="J657" s="32"/>
      <c r="K657" s="32"/>
      <c r="L657" s="32">
        <f t="shared" si="618"/>
        <v>2826.1669999999999</v>
      </c>
      <c r="M657" s="32">
        <f t="shared" si="619"/>
        <v>0</v>
      </c>
      <c r="N657" s="32">
        <f t="shared" si="620"/>
        <v>0</v>
      </c>
      <c r="O657" s="32"/>
      <c r="P657" s="32"/>
      <c r="Q657" s="32"/>
      <c r="R657" s="32">
        <f t="shared" si="594"/>
        <v>2826.1669999999999</v>
      </c>
      <c r="S657" s="32">
        <f t="shared" si="595"/>
        <v>0</v>
      </c>
      <c r="T657" s="32">
        <f t="shared" si="596"/>
        <v>0</v>
      </c>
      <c r="U657" s="32"/>
      <c r="V657" s="32">
        <f t="shared" si="597"/>
        <v>2826.1669999999999</v>
      </c>
      <c r="W657" s="32">
        <f t="shared" si="598"/>
        <v>0</v>
      </c>
      <c r="X657" s="32">
        <f t="shared" si="599"/>
        <v>0</v>
      </c>
      <c r="Y657" s="32">
        <v>-1413.0999999999999</v>
      </c>
      <c r="Z657" s="32"/>
      <c r="AA657" s="32"/>
      <c r="AB657" s="32">
        <f t="shared" si="600"/>
        <v>1413.067</v>
      </c>
      <c r="AC657" s="32">
        <f t="shared" si="601"/>
        <v>0</v>
      </c>
      <c r="AD657" s="32">
        <f t="shared" si="602"/>
        <v>0</v>
      </c>
      <c r="AE657" s="32"/>
      <c r="AF657" s="33"/>
      <c r="AG657" s="34">
        <v>18</v>
      </c>
      <c r="AH657" s="1" t="str">
        <f t="shared" si="603"/>
        <v>0703</v>
      </c>
    </row>
    <row r="658">
      <c r="A658" s="14" t="s">
        <v>446</v>
      </c>
      <c r="B658" s="15">
        <v>600</v>
      </c>
      <c r="C658" s="14" t="s">
        <v>264</v>
      </c>
      <c r="D658" s="14" t="s">
        <v>51</v>
      </c>
      <c r="E658" s="31" t="s">
        <v>271</v>
      </c>
      <c r="F658" s="32">
        <v>43.700000000000003</v>
      </c>
      <c r="G658" s="32"/>
      <c r="H658" s="32"/>
      <c r="I658" s="32"/>
      <c r="J658" s="32"/>
      <c r="K658" s="32"/>
      <c r="L658" s="32">
        <f t="shared" si="618"/>
        <v>43.700000000000003</v>
      </c>
      <c r="M658" s="32">
        <f t="shared" si="619"/>
        <v>0</v>
      </c>
      <c r="N658" s="32">
        <f t="shared" si="620"/>
        <v>0</v>
      </c>
      <c r="O658" s="32"/>
      <c r="P658" s="32"/>
      <c r="Q658" s="32"/>
      <c r="R658" s="32">
        <f t="shared" si="594"/>
        <v>43.700000000000003</v>
      </c>
      <c r="S658" s="32">
        <f t="shared" si="595"/>
        <v>0</v>
      </c>
      <c r="T658" s="32">
        <f t="shared" si="596"/>
        <v>0</v>
      </c>
      <c r="U658" s="32"/>
      <c r="V658" s="32">
        <f t="shared" si="597"/>
        <v>43.700000000000003</v>
      </c>
      <c r="W658" s="32">
        <f t="shared" si="598"/>
        <v>0</v>
      </c>
      <c r="X658" s="32">
        <f t="shared" si="599"/>
        <v>0</v>
      </c>
      <c r="Y658" s="32">
        <v>-21.800000000000001</v>
      </c>
      <c r="Z658" s="32"/>
      <c r="AA658" s="32"/>
      <c r="AB658" s="32">
        <f t="shared" si="600"/>
        <v>21.900000000000002</v>
      </c>
      <c r="AC658" s="32">
        <f t="shared" si="601"/>
        <v>0</v>
      </c>
      <c r="AD658" s="32">
        <f t="shared" si="602"/>
        <v>0</v>
      </c>
      <c r="AE658" s="32"/>
      <c r="AF658" s="33"/>
      <c r="AG658" s="34"/>
      <c r="AH658" s="1" t="str">
        <f t="shared" si="603"/>
        <v>1103</v>
      </c>
    </row>
    <row r="659" ht="63">
      <c r="A659" s="14" t="s">
        <v>447</v>
      </c>
      <c r="B659" s="15"/>
      <c r="C659" s="14"/>
      <c r="D659" s="14"/>
      <c r="E659" s="31" t="s">
        <v>219</v>
      </c>
      <c r="F659" s="32">
        <f>F660+F662</f>
        <v>22793.799999999999</v>
      </c>
      <c r="G659" s="32">
        <f>G660+G662</f>
        <v>22793.799999999999</v>
      </c>
      <c r="H659" s="32">
        <f>H660+H662</f>
        <v>22793.799999999999</v>
      </c>
      <c r="I659" s="32">
        <f>I660+I662</f>
        <v>0</v>
      </c>
      <c r="J659" s="32">
        <f>J660+J662</f>
        <v>0</v>
      </c>
      <c r="K659" s="32">
        <f>K660+K662</f>
        <v>0</v>
      </c>
      <c r="L659" s="32">
        <f t="shared" si="618"/>
        <v>22793.799999999999</v>
      </c>
      <c r="M659" s="32">
        <f t="shared" si="619"/>
        <v>22793.799999999999</v>
      </c>
      <c r="N659" s="32">
        <f t="shared" si="620"/>
        <v>22793.799999999999</v>
      </c>
      <c r="O659" s="32">
        <f>O660+O662</f>
        <v>0</v>
      </c>
      <c r="P659" s="32">
        <f>P660+P662</f>
        <v>0</v>
      </c>
      <c r="Q659" s="32">
        <f>Q660+Q662</f>
        <v>0</v>
      </c>
      <c r="R659" s="32">
        <f t="shared" si="594"/>
        <v>22793.799999999999</v>
      </c>
      <c r="S659" s="32">
        <f t="shared" si="595"/>
        <v>22793.799999999999</v>
      </c>
      <c r="T659" s="32">
        <f t="shared" si="596"/>
        <v>22793.799999999999</v>
      </c>
      <c r="U659" s="32">
        <f>U660+U662</f>
        <v>0</v>
      </c>
      <c r="V659" s="32">
        <f t="shared" si="597"/>
        <v>22793.799999999999</v>
      </c>
      <c r="W659" s="32">
        <f t="shared" si="598"/>
        <v>22793.799999999999</v>
      </c>
      <c r="X659" s="32">
        <f t="shared" si="599"/>
        <v>22793.799999999999</v>
      </c>
      <c r="Y659" s="32">
        <f>Y660+Y662</f>
        <v>0</v>
      </c>
      <c r="Z659" s="32">
        <f>Z660+Z662</f>
        <v>0</v>
      </c>
      <c r="AA659" s="32">
        <f>AA660+AA662</f>
        <v>0</v>
      </c>
      <c r="AB659" s="32">
        <f t="shared" si="600"/>
        <v>22793.799999999999</v>
      </c>
      <c r="AC659" s="32">
        <f t="shared" si="601"/>
        <v>22793.799999999999</v>
      </c>
      <c r="AD659" s="32">
        <f t="shared" si="602"/>
        <v>22793.799999999999</v>
      </c>
      <c r="AE659" s="32">
        <f>AE660+AE662</f>
        <v>0</v>
      </c>
      <c r="AF659" s="33"/>
      <c r="AG659" s="34"/>
      <c r="AH659" s="1" t="str">
        <f t="shared" si="603"/>
        <v/>
      </c>
    </row>
    <row r="660" ht="94.5">
      <c r="A660" s="14" t="s">
        <v>447</v>
      </c>
      <c r="B660" s="15" t="s">
        <v>151</v>
      </c>
      <c r="C660" s="14"/>
      <c r="D660" s="14"/>
      <c r="E660" s="31" t="s">
        <v>152</v>
      </c>
      <c r="F660" s="32">
        <f>F661</f>
        <v>402.19999999999999</v>
      </c>
      <c r="G660" s="32">
        <f>G661</f>
        <v>402.19999999999999</v>
      </c>
      <c r="H660" s="32">
        <f>H661</f>
        <v>402.19999999999999</v>
      </c>
      <c r="I660" s="32">
        <f>I661</f>
        <v>0</v>
      </c>
      <c r="J660" s="32">
        <f>J661</f>
        <v>0</v>
      </c>
      <c r="K660" s="32">
        <f>K661</f>
        <v>0</v>
      </c>
      <c r="L660" s="32">
        <f t="shared" si="618"/>
        <v>402.19999999999999</v>
      </c>
      <c r="M660" s="32">
        <f t="shared" si="619"/>
        <v>402.19999999999999</v>
      </c>
      <c r="N660" s="32">
        <f t="shared" si="620"/>
        <v>402.19999999999999</v>
      </c>
      <c r="O660" s="32">
        <f>O661</f>
        <v>0</v>
      </c>
      <c r="P660" s="32">
        <f>P661</f>
        <v>0</v>
      </c>
      <c r="Q660" s="32">
        <f>Q661</f>
        <v>0</v>
      </c>
      <c r="R660" s="32">
        <f t="shared" si="594"/>
        <v>402.19999999999999</v>
      </c>
      <c r="S660" s="32">
        <f t="shared" si="595"/>
        <v>402.19999999999999</v>
      </c>
      <c r="T660" s="32">
        <f t="shared" si="596"/>
        <v>402.19999999999999</v>
      </c>
      <c r="U660" s="32">
        <f>U661</f>
        <v>0</v>
      </c>
      <c r="V660" s="32">
        <f t="shared" si="597"/>
        <v>402.19999999999999</v>
      </c>
      <c r="W660" s="32">
        <f t="shared" si="598"/>
        <v>402.19999999999999</v>
      </c>
      <c r="X660" s="32">
        <f t="shared" si="599"/>
        <v>402.19999999999999</v>
      </c>
      <c r="Y660" s="32">
        <f>Y661</f>
        <v>0</v>
      </c>
      <c r="Z660" s="32">
        <f>Z661</f>
        <v>0</v>
      </c>
      <c r="AA660" s="32">
        <f>AA661</f>
        <v>0</v>
      </c>
      <c r="AB660" s="32">
        <f t="shared" si="600"/>
        <v>402.19999999999999</v>
      </c>
      <c r="AC660" s="32">
        <f t="shared" si="601"/>
        <v>402.19999999999999</v>
      </c>
      <c r="AD660" s="32">
        <f t="shared" si="602"/>
        <v>402.19999999999999</v>
      </c>
      <c r="AE660" s="32">
        <f>AE661</f>
        <v>0</v>
      </c>
      <c r="AF660" s="33"/>
      <c r="AG660" s="34"/>
      <c r="AH660" s="1" t="str">
        <f t="shared" si="603"/>
        <v/>
      </c>
    </row>
    <row r="661">
      <c r="A661" s="14" t="s">
        <v>447</v>
      </c>
      <c r="B661" s="15">
        <v>100</v>
      </c>
      <c r="C661" s="14" t="s">
        <v>65</v>
      </c>
      <c r="D661" s="14" t="s">
        <v>51</v>
      </c>
      <c r="E661" s="31" t="s">
        <v>208</v>
      </c>
      <c r="F661" s="32">
        <v>402.19999999999999</v>
      </c>
      <c r="G661" s="32">
        <v>402.19999999999999</v>
      </c>
      <c r="H661" s="32">
        <v>402.19999999999999</v>
      </c>
      <c r="I661" s="32"/>
      <c r="J661" s="32"/>
      <c r="K661" s="32"/>
      <c r="L661" s="32">
        <f t="shared" si="618"/>
        <v>402.19999999999999</v>
      </c>
      <c r="M661" s="32">
        <f t="shared" si="619"/>
        <v>402.19999999999999</v>
      </c>
      <c r="N661" s="32">
        <f t="shared" si="620"/>
        <v>402.19999999999999</v>
      </c>
      <c r="O661" s="32"/>
      <c r="P661" s="32"/>
      <c r="Q661" s="32"/>
      <c r="R661" s="32">
        <f t="shared" si="594"/>
        <v>402.19999999999999</v>
      </c>
      <c r="S661" s="32">
        <f t="shared" si="595"/>
        <v>402.19999999999999</v>
      </c>
      <c r="T661" s="32">
        <f t="shared" si="596"/>
        <v>402.19999999999999</v>
      </c>
      <c r="U661" s="32"/>
      <c r="V661" s="32">
        <f t="shared" si="597"/>
        <v>402.19999999999999</v>
      </c>
      <c r="W661" s="32">
        <f t="shared" si="598"/>
        <v>402.19999999999999</v>
      </c>
      <c r="X661" s="32">
        <f t="shared" si="599"/>
        <v>402.19999999999999</v>
      </c>
      <c r="Y661" s="32"/>
      <c r="Z661" s="32"/>
      <c r="AA661" s="32"/>
      <c r="AB661" s="32">
        <f t="shared" si="600"/>
        <v>402.19999999999999</v>
      </c>
      <c r="AC661" s="32">
        <f t="shared" si="601"/>
        <v>402.19999999999999</v>
      </c>
      <c r="AD661" s="32">
        <f t="shared" si="602"/>
        <v>402.19999999999999</v>
      </c>
      <c r="AE661" s="32"/>
      <c r="AF661" s="33"/>
      <c r="AG661" s="34"/>
      <c r="AH661" s="1" t="str">
        <f t="shared" si="603"/>
        <v>0703</v>
      </c>
    </row>
    <row r="662" ht="47.25">
      <c r="A662" s="14" t="s">
        <v>447</v>
      </c>
      <c r="B662" s="15" t="s">
        <v>55</v>
      </c>
      <c r="C662" s="14"/>
      <c r="D662" s="14"/>
      <c r="E662" s="31" t="s">
        <v>56</v>
      </c>
      <c r="F662" s="32">
        <f>F663+F664+F665</f>
        <v>22391.599999999999</v>
      </c>
      <c r="G662" s="32">
        <f>G663+G664+G665</f>
        <v>22391.599999999999</v>
      </c>
      <c r="H662" s="32">
        <f>H663+H664+H665</f>
        <v>22391.599999999999</v>
      </c>
      <c r="I662" s="32">
        <f>I663+I664+I665</f>
        <v>0</v>
      </c>
      <c r="J662" s="32">
        <f>J663+J664+J665</f>
        <v>0</v>
      </c>
      <c r="K662" s="32">
        <f>K663+K664+K665</f>
        <v>0</v>
      </c>
      <c r="L662" s="32">
        <f t="shared" si="618"/>
        <v>22391.599999999999</v>
      </c>
      <c r="M662" s="32">
        <f t="shared" si="619"/>
        <v>22391.599999999999</v>
      </c>
      <c r="N662" s="32">
        <f t="shared" si="620"/>
        <v>22391.599999999999</v>
      </c>
      <c r="O662" s="32">
        <f>O663+O664+O665</f>
        <v>0</v>
      </c>
      <c r="P662" s="32">
        <f>P663+P664+P665</f>
        <v>0</v>
      </c>
      <c r="Q662" s="32">
        <f>Q663+Q664+Q665</f>
        <v>0</v>
      </c>
      <c r="R662" s="32">
        <f t="shared" si="594"/>
        <v>22391.599999999999</v>
      </c>
      <c r="S662" s="32">
        <f t="shared" si="595"/>
        <v>22391.599999999999</v>
      </c>
      <c r="T662" s="32">
        <f t="shared" si="596"/>
        <v>22391.599999999999</v>
      </c>
      <c r="U662" s="32">
        <f>U663+U664+U665</f>
        <v>0</v>
      </c>
      <c r="V662" s="32">
        <f t="shared" si="597"/>
        <v>22391.599999999999</v>
      </c>
      <c r="W662" s="32">
        <f t="shared" si="598"/>
        <v>22391.599999999999</v>
      </c>
      <c r="X662" s="32">
        <f t="shared" si="599"/>
        <v>22391.599999999999</v>
      </c>
      <c r="Y662" s="32">
        <f>Y663+Y664+Y665</f>
        <v>0</v>
      </c>
      <c r="Z662" s="32">
        <f>Z663+Z664+Z665</f>
        <v>0</v>
      </c>
      <c r="AA662" s="32">
        <f>AA663+AA664+AA665</f>
        <v>0</v>
      </c>
      <c r="AB662" s="32">
        <f t="shared" si="600"/>
        <v>22391.599999999999</v>
      </c>
      <c r="AC662" s="32">
        <f t="shared" si="601"/>
        <v>22391.599999999999</v>
      </c>
      <c r="AD662" s="32">
        <f t="shared" si="602"/>
        <v>22391.599999999999</v>
      </c>
      <c r="AE662" s="32">
        <f>AE663+AE664+AE665</f>
        <v>0</v>
      </c>
      <c r="AF662" s="33"/>
      <c r="AG662" s="34"/>
      <c r="AH662" s="1" t="str">
        <f t="shared" si="603"/>
        <v/>
      </c>
    </row>
    <row r="663">
      <c r="A663" s="14" t="s">
        <v>447</v>
      </c>
      <c r="B663" s="15">
        <v>600</v>
      </c>
      <c r="C663" s="14" t="s">
        <v>65</v>
      </c>
      <c r="D663" s="14" t="s">
        <v>51</v>
      </c>
      <c r="E663" s="31" t="s">
        <v>208</v>
      </c>
      <c r="F663" s="32">
        <v>21648</v>
      </c>
      <c r="G663" s="32">
        <v>21648</v>
      </c>
      <c r="H663" s="32">
        <v>21648</v>
      </c>
      <c r="I663" s="32"/>
      <c r="J663" s="32"/>
      <c r="K663" s="32"/>
      <c r="L663" s="32">
        <f t="shared" si="618"/>
        <v>21648</v>
      </c>
      <c r="M663" s="32">
        <f t="shared" si="619"/>
        <v>21648</v>
      </c>
      <c r="N663" s="32">
        <f t="shared" si="620"/>
        <v>21648</v>
      </c>
      <c r="O663" s="32"/>
      <c r="P663" s="32"/>
      <c r="Q663" s="32"/>
      <c r="R663" s="32">
        <f t="shared" si="594"/>
        <v>21648</v>
      </c>
      <c r="S663" s="32">
        <f t="shared" si="595"/>
        <v>21648</v>
      </c>
      <c r="T663" s="32">
        <f t="shared" si="596"/>
        <v>21648</v>
      </c>
      <c r="U663" s="32"/>
      <c r="V663" s="32">
        <f t="shared" si="597"/>
        <v>21648</v>
      </c>
      <c r="W663" s="32">
        <f t="shared" si="598"/>
        <v>21648</v>
      </c>
      <c r="X663" s="32">
        <f t="shared" si="599"/>
        <v>21648</v>
      </c>
      <c r="Y663" s="32"/>
      <c r="Z663" s="32"/>
      <c r="AA663" s="32"/>
      <c r="AB663" s="32">
        <f t="shared" si="600"/>
        <v>21648</v>
      </c>
      <c r="AC663" s="32">
        <f t="shared" si="601"/>
        <v>21648</v>
      </c>
      <c r="AD663" s="32">
        <f t="shared" si="602"/>
        <v>21648</v>
      </c>
      <c r="AE663" s="32"/>
      <c r="AF663" s="33"/>
      <c r="AG663" s="34"/>
      <c r="AH663" s="1" t="str">
        <f t="shared" si="603"/>
        <v>0703</v>
      </c>
    </row>
    <row r="664">
      <c r="A664" s="14" t="s">
        <v>447</v>
      </c>
      <c r="B664" s="15">
        <v>600</v>
      </c>
      <c r="C664" s="14" t="s">
        <v>100</v>
      </c>
      <c r="D664" s="14" t="s">
        <v>51</v>
      </c>
      <c r="E664" s="31" t="s">
        <v>220</v>
      </c>
      <c r="F664" s="32">
        <v>600</v>
      </c>
      <c r="G664" s="32">
        <v>600</v>
      </c>
      <c r="H664" s="32">
        <v>600</v>
      </c>
      <c r="I664" s="32"/>
      <c r="J664" s="32"/>
      <c r="K664" s="32"/>
      <c r="L664" s="32">
        <f t="shared" si="618"/>
        <v>600</v>
      </c>
      <c r="M664" s="32">
        <f t="shared" si="619"/>
        <v>600</v>
      </c>
      <c r="N664" s="32">
        <f t="shared" si="620"/>
        <v>600</v>
      </c>
      <c r="O664" s="32"/>
      <c r="P664" s="32"/>
      <c r="Q664" s="32"/>
      <c r="R664" s="32">
        <f t="shared" si="594"/>
        <v>600</v>
      </c>
      <c r="S664" s="32">
        <f t="shared" si="595"/>
        <v>600</v>
      </c>
      <c r="T664" s="32">
        <f t="shared" si="596"/>
        <v>600</v>
      </c>
      <c r="U664" s="32"/>
      <c r="V664" s="32">
        <f t="shared" si="597"/>
        <v>600</v>
      </c>
      <c r="W664" s="32">
        <f t="shared" si="598"/>
        <v>600</v>
      </c>
      <c r="X664" s="32">
        <f t="shared" si="599"/>
        <v>600</v>
      </c>
      <c r="Y664" s="32"/>
      <c r="Z664" s="32"/>
      <c r="AA664" s="32"/>
      <c r="AB664" s="32">
        <f t="shared" si="600"/>
        <v>600</v>
      </c>
      <c r="AC664" s="32">
        <f t="shared" si="601"/>
        <v>600</v>
      </c>
      <c r="AD664" s="32">
        <f t="shared" si="602"/>
        <v>600</v>
      </c>
      <c r="AE664" s="32"/>
      <c r="AF664" s="33"/>
      <c r="AG664" s="34"/>
      <c r="AH664" s="1" t="str">
        <f t="shared" si="603"/>
        <v>1003</v>
      </c>
    </row>
    <row r="665">
      <c r="A665" s="14" t="s">
        <v>447</v>
      </c>
      <c r="B665" s="15">
        <v>600</v>
      </c>
      <c r="C665" s="14" t="s">
        <v>264</v>
      </c>
      <c r="D665" s="14" t="s">
        <v>51</v>
      </c>
      <c r="E665" s="31" t="s">
        <v>271</v>
      </c>
      <c r="F665" s="32">
        <v>143.59999999999999</v>
      </c>
      <c r="G665" s="32">
        <v>143.59999999999999</v>
      </c>
      <c r="H665" s="32">
        <v>143.59999999999999</v>
      </c>
      <c r="I665" s="32"/>
      <c r="J665" s="32"/>
      <c r="K665" s="32"/>
      <c r="L665" s="32">
        <f t="shared" si="618"/>
        <v>143.59999999999999</v>
      </c>
      <c r="M665" s="32">
        <f t="shared" si="619"/>
        <v>143.59999999999999</v>
      </c>
      <c r="N665" s="32">
        <f t="shared" si="620"/>
        <v>143.59999999999999</v>
      </c>
      <c r="O665" s="32"/>
      <c r="P665" s="32"/>
      <c r="Q665" s="32"/>
      <c r="R665" s="32">
        <f t="shared" si="594"/>
        <v>143.59999999999999</v>
      </c>
      <c r="S665" s="32">
        <f t="shared" si="595"/>
        <v>143.59999999999999</v>
      </c>
      <c r="T665" s="32">
        <f t="shared" si="596"/>
        <v>143.59999999999999</v>
      </c>
      <c r="U665" s="32"/>
      <c r="V665" s="32">
        <f t="shared" si="597"/>
        <v>143.59999999999999</v>
      </c>
      <c r="W665" s="32">
        <f t="shared" si="598"/>
        <v>143.59999999999999</v>
      </c>
      <c r="X665" s="32">
        <f t="shared" si="599"/>
        <v>143.59999999999999</v>
      </c>
      <c r="Y665" s="32"/>
      <c r="Z665" s="32"/>
      <c r="AA665" s="32"/>
      <c r="AB665" s="32">
        <f t="shared" si="600"/>
        <v>143.59999999999999</v>
      </c>
      <c r="AC665" s="32">
        <f t="shared" si="601"/>
        <v>143.59999999999999</v>
      </c>
      <c r="AD665" s="32">
        <f t="shared" si="602"/>
        <v>143.59999999999999</v>
      </c>
      <c r="AE665" s="32"/>
      <c r="AF665" s="33"/>
      <c r="AG665" s="34"/>
      <c r="AH665" s="1" t="str">
        <f t="shared" si="603"/>
        <v>1103</v>
      </c>
    </row>
    <row r="666" ht="47.25">
      <c r="A666" s="14" t="s">
        <v>448</v>
      </c>
      <c r="B666" s="15"/>
      <c r="C666" s="14"/>
      <c r="D666" s="14"/>
      <c r="E666" s="31" t="s">
        <v>449</v>
      </c>
      <c r="F666" s="32">
        <f>F667+F677+F681+F688+F693</f>
        <v>199857.10000000001</v>
      </c>
      <c r="G666" s="32">
        <f>G667+G677+G681+G688+G693</f>
        <v>204050.00000000003</v>
      </c>
      <c r="H666" s="32">
        <f>H667+H677+H681+H688+H693</f>
        <v>204050.00000000003</v>
      </c>
      <c r="I666" s="32">
        <f>I667+I677+I681+I688+I693</f>
        <v>-1177.9259999999999</v>
      </c>
      <c r="J666" s="32">
        <f>J667+J677+J681+J688+J693</f>
        <v>-362.52600000000001</v>
      </c>
      <c r="K666" s="32">
        <f>K667+K677+K681+K688+K693</f>
        <v>-362.52600000000001</v>
      </c>
      <c r="L666" s="32">
        <f t="shared" si="618"/>
        <v>198679.174</v>
      </c>
      <c r="M666" s="32">
        <f t="shared" si="619"/>
        <v>203687.47400000002</v>
      </c>
      <c r="N666" s="32">
        <f t="shared" si="620"/>
        <v>203687.47400000002</v>
      </c>
      <c r="O666" s="32">
        <f>O667+O677+O681+O688+O693</f>
        <v>15.743</v>
      </c>
      <c r="P666" s="32">
        <f>P667+P677+P681+P688+P693</f>
        <v>0</v>
      </c>
      <c r="Q666" s="32">
        <f>Q667+Q677+Q681+Q688+Q693</f>
        <v>0</v>
      </c>
      <c r="R666" s="32">
        <f t="shared" si="594"/>
        <v>198694.91699999999</v>
      </c>
      <c r="S666" s="32">
        <f t="shared" si="595"/>
        <v>203687.47400000002</v>
      </c>
      <c r="T666" s="32">
        <f t="shared" si="596"/>
        <v>203687.47400000002</v>
      </c>
      <c r="U666" s="32">
        <f>U667+U677+U681+U688+U693</f>
        <v>0</v>
      </c>
      <c r="V666" s="32">
        <f t="shared" si="597"/>
        <v>198694.91699999999</v>
      </c>
      <c r="W666" s="32">
        <f t="shared" si="598"/>
        <v>203687.47400000002</v>
      </c>
      <c r="X666" s="32">
        <f t="shared" si="599"/>
        <v>203687.47400000002</v>
      </c>
      <c r="Y666" s="32">
        <f>Y667+Y677+Y681+Y688+Y693</f>
        <v>-1990.5999999999999</v>
      </c>
      <c r="Z666" s="32">
        <f>Z667+Z677+Z681+Z688+Z693</f>
        <v>0</v>
      </c>
      <c r="AA666" s="32">
        <f>AA667+AA677+AA681+AA688+AA693</f>
        <v>0</v>
      </c>
      <c r="AB666" s="32">
        <f t="shared" si="600"/>
        <v>196704.31699999998</v>
      </c>
      <c r="AC666" s="32">
        <f t="shared" si="601"/>
        <v>203687.47400000002</v>
      </c>
      <c r="AD666" s="32">
        <f t="shared" si="602"/>
        <v>203687.47400000002</v>
      </c>
      <c r="AE666" s="32">
        <f>AE667+AE677+AE681+AE688+AE693</f>
        <v>0</v>
      </c>
      <c r="AF666" s="33"/>
      <c r="AG666" s="34"/>
      <c r="AH666" s="1" t="str">
        <f t="shared" si="603"/>
        <v/>
      </c>
    </row>
    <row r="667" ht="47.25">
      <c r="A667" s="14" t="s">
        <v>450</v>
      </c>
      <c r="B667" s="15"/>
      <c r="C667" s="14"/>
      <c r="D667" s="14"/>
      <c r="E667" s="31" t="s">
        <v>150</v>
      </c>
      <c r="F667" s="32">
        <f>F668+F670+F672+F675</f>
        <v>154562.5</v>
      </c>
      <c r="G667" s="32">
        <f>G668+G670+G672+G675</f>
        <v>160841.60000000001</v>
      </c>
      <c r="H667" s="32">
        <f>H668+H670+H672+H675</f>
        <v>160841.60000000001</v>
      </c>
      <c r="I667" s="32">
        <f>I668+I670+I672+I675</f>
        <v>-362.52600000000001</v>
      </c>
      <c r="J667" s="32">
        <f>J668+J670+J672+J675</f>
        <v>-362.52600000000001</v>
      </c>
      <c r="K667" s="32">
        <f>K668+K670+K672+K675</f>
        <v>-362.52600000000001</v>
      </c>
      <c r="L667" s="32">
        <f t="shared" si="618"/>
        <v>154199.97399999999</v>
      </c>
      <c r="M667" s="32">
        <f t="shared" si="619"/>
        <v>160479.07399999999</v>
      </c>
      <c r="N667" s="32">
        <f t="shared" si="620"/>
        <v>160479.07399999999</v>
      </c>
      <c r="O667" s="32">
        <f>O668+O670+O672+O675</f>
        <v>15.743</v>
      </c>
      <c r="P667" s="32">
        <f>P668+P670+P672+P675</f>
        <v>0</v>
      </c>
      <c r="Q667" s="32">
        <f>Q668+Q670+Q672+Q675</f>
        <v>0</v>
      </c>
      <c r="R667" s="32">
        <f t="shared" si="594"/>
        <v>154215.71699999998</v>
      </c>
      <c r="S667" s="32">
        <f t="shared" si="595"/>
        <v>160479.07399999999</v>
      </c>
      <c r="T667" s="32">
        <f t="shared" si="596"/>
        <v>160479.07399999999</v>
      </c>
      <c r="U667" s="32">
        <f>U668+U670+U672+U675</f>
        <v>0</v>
      </c>
      <c r="V667" s="32">
        <f t="shared" si="597"/>
        <v>154215.71699999998</v>
      </c>
      <c r="W667" s="32">
        <f t="shared" si="598"/>
        <v>160479.07399999999</v>
      </c>
      <c r="X667" s="32">
        <f t="shared" si="599"/>
        <v>160479.07399999999</v>
      </c>
      <c r="Y667" s="32">
        <f>Y668+Y670+Y672+Y675</f>
        <v>-703.79999999999995</v>
      </c>
      <c r="Z667" s="32">
        <f>Z668+Z670+Z672+Z675</f>
        <v>0</v>
      </c>
      <c r="AA667" s="32">
        <f>AA668+AA670+AA672+AA675</f>
        <v>0</v>
      </c>
      <c r="AB667" s="32">
        <f t="shared" si="600"/>
        <v>153511.91699999999</v>
      </c>
      <c r="AC667" s="32">
        <f t="shared" si="601"/>
        <v>160479.07399999999</v>
      </c>
      <c r="AD667" s="32">
        <f t="shared" si="602"/>
        <v>160479.07399999999</v>
      </c>
      <c r="AE667" s="32">
        <f>AE668+AE670+AE672+AE675</f>
        <v>0</v>
      </c>
      <c r="AF667" s="33"/>
      <c r="AG667" s="34"/>
      <c r="AH667" s="1" t="str">
        <f t="shared" si="603"/>
        <v/>
      </c>
    </row>
    <row r="668" ht="94.5">
      <c r="A668" s="14" t="s">
        <v>450</v>
      </c>
      <c r="B668" s="15" t="s">
        <v>151</v>
      </c>
      <c r="C668" s="14"/>
      <c r="D668" s="14"/>
      <c r="E668" s="31" t="s">
        <v>152</v>
      </c>
      <c r="F668" s="32">
        <f>F669</f>
        <v>49940.699999999997</v>
      </c>
      <c r="G668" s="32">
        <f>G669</f>
        <v>51348.100000000006</v>
      </c>
      <c r="H668" s="32">
        <f>H669</f>
        <v>51348.100000000006</v>
      </c>
      <c r="I668" s="32">
        <f>I669</f>
        <v>0</v>
      </c>
      <c r="J668" s="32">
        <f>J669</f>
        <v>0</v>
      </c>
      <c r="K668" s="32">
        <f>K669</f>
        <v>0</v>
      </c>
      <c r="L668" s="32">
        <f t="shared" si="618"/>
        <v>49940.699999999997</v>
      </c>
      <c r="M668" s="32">
        <f t="shared" si="619"/>
        <v>51348.100000000006</v>
      </c>
      <c r="N668" s="32">
        <f t="shared" si="620"/>
        <v>51348.100000000006</v>
      </c>
      <c r="O668" s="32">
        <f>O669</f>
        <v>0</v>
      </c>
      <c r="P668" s="32">
        <f>P669</f>
        <v>0</v>
      </c>
      <c r="Q668" s="32">
        <f>Q669</f>
        <v>0</v>
      </c>
      <c r="R668" s="32">
        <f t="shared" si="594"/>
        <v>49940.699999999997</v>
      </c>
      <c r="S668" s="32">
        <f t="shared" si="595"/>
        <v>51348.100000000006</v>
      </c>
      <c r="T668" s="32">
        <f t="shared" si="596"/>
        <v>51348.100000000006</v>
      </c>
      <c r="U668" s="32">
        <f>U669</f>
        <v>0</v>
      </c>
      <c r="V668" s="32">
        <f t="shared" si="597"/>
        <v>49940.699999999997</v>
      </c>
      <c r="W668" s="32">
        <f t="shared" si="598"/>
        <v>51348.100000000006</v>
      </c>
      <c r="X668" s="32">
        <f t="shared" si="599"/>
        <v>51348.100000000006</v>
      </c>
      <c r="Y668" s="32">
        <f>Y669</f>
        <v>-703.79999999999995</v>
      </c>
      <c r="Z668" s="32">
        <f>Z669</f>
        <v>0</v>
      </c>
      <c r="AA668" s="32">
        <f>AA669</f>
        <v>0</v>
      </c>
      <c r="AB668" s="32">
        <f t="shared" si="600"/>
        <v>49236.899999999994</v>
      </c>
      <c r="AC668" s="32">
        <f t="shared" si="601"/>
        <v>51348.100000000006</v>
      </c>
      <c r="AD668" s="32">
        <f t="shared" si="602"/>
        <v>51348.100000000006</v>
      </c>
      <c r="AE668" s="32">
        <f>AE669</f>
        <v>0</v>
      </c>
      <c r="AF668" s="33"/>
      <c r="AG668" s="34"/>
      <c r="AH668" s="1" t="str">
        <f t="shared" si="603"/>
        <v/>
      </c>
    </row>
    <row r="669">
      <c r="A669" s="14" t="s">
        <v>450</v>
      </c>
      <c r="B669" s="15">
        <v>100</v>
      </c>
      <c r="C669" s="14" t="s">
        <v>65</v>
      </c>
      <c r="D669" s="14" t="s">
        <v>67</v>
      </c>
      <c r="E669" s="31" t="s">
        <v>68</v>
      </c>
      <c r="F669" s="32">
        <v>49940.699999999997</v>
      </c>
      <c r="G669" s="32">
        <v>51348.100000000006</v>
      </c>
      <c r="H669" s="32">
        <v>51348.100000000006</v>
      </c>
      <c r="I669" s="32"/>
      <c r="J669" s="32"/>
      <c r="K669" s="32"/>
      <c r="L669" s="32">
        <f t="shared" si="618"/>
        <v>49940.699999999997</v>
      </c>
      <c r="M669" s="32">
        <f t="shared" si="619"/>
        <v>51348.100000000006</v>
      </c>
      <c r="N669" s="32">
        <f t="shared" si="620"/>
        <v>51348.100000000006</v>
      </c>
      <c r="O669" s="32"/>
      <c r="P669" s="32"/>
      <c r="Q669" s="32"/>
      <c r="R669" s="32">
        <f t="shared" si="594"/>
        <v>49940.699999999997</v>
      </c>
      <c r="S669" s="32">
        <f t="shared" si="595"/>
        <v>51348.100000000006</v>
      </c>
      <c r="T669" s="32">
        <f t="shared" si="596"/>
        <v>51348.100000000006</v>
      </c>
      <c r="U669" s="32"/>
      <c r="V669" s="32">
        <f t="shared" si="597"/>
        <v>49940.699999999997</v>
      </c>
      <c r="W669" s="32">
        <f t="shared" si="598"/>
        <v>51348.100000000006</v>
      </c>
      <c r="X669" s="32">
        <f t="shared" si="599"/>
        <v>51348.100000000006</v>
      </c>
      <c r="Y669" s="32">
        <v>-703.79999999999995</v>
      </c>
      <c r="Z669" s="32"/>
      <c r="AA669" s="32"/>
      <c r="AB669" s="32">
        <f t="shared" si="600"/>
        <v>49236.899999999994</v>
      </c>
      <c r="AC669" s="32">
        <f t="shared" si="601"/>
        <v>51348.100000000006</v>
      </c>
      <c r="AD669" s="32">
        <f t="shared" si="602"/>
        <v>51348.100000000006</v>
      </c>
      <c r="AE669" s="32"/>
      <c r="AF669" s="33"/>
      <c r="AG669" s="34"/>
      <c r="AH669" s="1" t="str">
        <f t="shared" si="603"/>
        <v>0709</v>
      </c>
    </row>
    <row r="670" ht="31.5">
      <c r="A670" s="14" t="s">
        <v>450</v>
      </c>
      <c r="B670" s="15" t="s">
        <v>48</v>
      </c>
      <c r="C670" s="14"/>
      <c r="D670" s="14"/>
      <c r="E670" s="31" t="s">
        <v>49</v>
      </c>
      <c r="F670" s="32">
        <f>F671</f>
        <v>12916.799999999999</v>
      </c>
      <c r="G670" s="32">
        <f>G671</f>
        <v>12916.799999999999</v>
      </c>
      <c r="H670" s="32">
        <f>H671</f>
        <v>12916.799999999999</v>
      </c>
      <c r="I670" s="32">
        <f>I671</f>
        <v>-362.52600000000001</v>
      </c>
      <c r="J670" s="32">
        <f>J671</f>
        <v>-362.52600000000001</v>
      </c>
      <c r="K670" s="32">
        <f>K671</f>
        <v>-362.52600000000001</v>
      </c>
      <c r="L670" s="32">
        <f t="shared" si="618"/>
        <v>12554.273999999999</v>
      </c>
      <c r="M670" s="32">
        <f t="shared" si="619"/>
        <v>12554.273999999999</v>
      </c>
      <c r="N670" s="32">
        <f t="shared" si="620"/>
        <v>12554.273999999999</v>
      </c>
      <c r="O670" s="32">
        <f>O671</f>
        <v>15.743</v>
      </c>
      <c r="P670" s="32">
        <f>P671</f>
        <v>0</v>
      </c>
      <c r="Q670" s="32">
        <f>Q671</f>
        <v>0</v>
      </c>
      <c r="R670" s="32">
        <f t="shared" si="594"/>
        <v>12570.017</v>
      </c>
      <c r="S670" s="32">
        <f t="shared" si="595"/>
        <v>12554.273999999999</v>
      </c>
      <c r="T670" s="32">
        <f t="shared" si="596"/>
        <v>12554.273999999999</v>
      </c>
      <c r="U670" s="32">
        <f>U671</f>
        <v>0</v>
      </c>
      <c r="V670" s="32">
        <f t="shared" si="597"/>
        <v>12570.017</v>
      </c>
      <c r="W670" s="32">
        <f t="shared" si="598"/>
        <v>12554.273999999999</v>
      </c>
      <c r="X670" s="32">
        <f t="shared" si="599"/>
        <v>12554.273999999999</v>
      </c>
      <c r="Y670" s="32">
        <f>Y671</f>
        <v>0</v>
      </c>
      <c r="Z670" s="32">
        <f>Z671</f>
        <v>0</v>
      </c>
      <c r="AA670" s="32">
        <f>AA671</f>
        <v>0</v>
      </c>
      <c r="AB670" s="32">
        <f t="shared" si="600"/>
        <v>12570.017</v>
      </c>
      <c r="AC670" s="32">
        <f t="shared" si="601"/>
        <v>12554.273999999999</v>
      </c>
      <c r="AD670" s="32">
        <f t="shared" si="602"/>
        <v>12554.273999999999</v>
      </c>
      <c r="AE670" s="32">
        <f>AE671</f>
        <v>0</v>
      </c>
      <c r="AF670" s="33"/>
      <c r="AG670" s="34"/>
      <c r="AH670" s="1" t="str">
        <f t="shared" si="603"/>
        <v/>
      </c>
    </row>
    <row r="671">
      <c r="A671" s="14" t="s">
        <v>450</v>
      </c>
      <c r="B671" s="15">
        <v>200</v>
      </c>
      <c r="C671" s="14" t="s">
        <v>65</v>
      </c>
      <c r="D671" s="14" t="s">
        <v>67</v>
      </c>
      <c r="E671" s="31" t="s">
        <v>68</v>
      </c>
      <c r="F671" s="32">
        <v>12916.799999999999</v>
      </c>
      <c r="G671" s="32">
        <v>12916.799999999999</v>
      </c>
      <c r="H671" s="32">
        <v>12916.799999999999</v>
      </c>
      <c r="I671" s="37">
        <v>-362.52600000000001</v>
      </c>
      <c r="J671" s="37">
        <v>-362.52600000000001</v>
      </c>
      <c r="K671" s="37">
        <v>-362.52600000000001</v>
      </c>
      <c r="L671" s="32">
        <f t="shared" si="618"/>
        <v>12554.273999999999</v>
      </c>
      <c r="M671" s="32">
        <f t="shared" si="619"/>
        <v>12554.273999999999</v>
      </c>
      <c r="N671" s="32">
        <f t="shared" si="620"/>
        <v>12554.273999999999</v>
      </c>
      <c r="O671" s="32">
        <v>15.743</v>
      </c>
      <c r="P671" s="32"/>
      <c r="Q671" s="32"/>
      <c r="R671" s="32">
        <f t="shared" si="594"/>
        <v>12570.017</v>
      </c>
      <c r="S671" s="32">
        <f t="shared" si="595"/>
        <v>12554.273999999999</v>
      </c>
      <c r="T671" s="32">
        <f t="shared" si="596"/>
        <v>12554.273999999999</v>
      </c>
      <c r="U671" s="32"/>
      <c r="V671" s="32">
        <f t="shared" si="597"/>
        <v>12570.017</v>
      </c>
      <c r="W671" s="32">
        <f t="shared" si="598"/>
        <v>12554.273999999999</v>
      </c>
      <c r="X671" s="32">
        <f t="shared" si="599"/>
        <v>12554.273999999999</v>
      </c>
      <c r="Y671" s="32"/>
      <c r="Z671" s="32"/>
      <c r="AA671" s="32"/>
      <c r="AB671" s="32">
        <f t="shared" si="600"/>
        <v>12570.017</v>
      </c>
      <c r="AC671" s="32">
        <f t="shared" si="601"/>
        <v>12554.273999999999</v>
      </c>
      <c r="AD671" s="32">
        <f t="shared" si="602"/>
        <v>12554.273999999999</v>
      </c>
      <c r="AE671" s="32"/>
      <c r="AF671" s="33"/>
      <c r="AG671" s="34">
        <v>19</v>
      </c>
      <c r="AH671" s="1" t="str">
        <f t="shared" si="603"/>
        <v>0709</v>
      </c>
    </row>
    <row r="672" ht="47.25">
      <c r="A672" s="14" t="s">
        <v>450</v>
      </c>
      <c r="B672" s="15" t="s">
        <v>55</v>
      </c>
      <c r="C672" s="14"/>
      <c r="D672" s="14"/>
      <c r="E672" s="31" t="s">
        <v>56</v>
      </c>
      <c r="F672" s="32">
        <f>F673+F674</f>
        <v>91280.700000000012</v>
      </c>
      <c r="G672" s="32">
        <f>G673+G674</f>
        <v>96152.400000000009</v>
      </c>
      <c r="H672" s="32">
        <f>H673+H674</f>
        <v>96152.400000000009</v>
      </c>
      <c r="I672" s="32">
        <f>I673+I674</f>
        <v>0</v>
      </c>
      <c r="J672" s="32">
        <f>J673+J674</f>
        <v>0</v>
      </c>
      <c r="K672" s="32">
        <f>K673+K674</f>
        <v>0</v>
      </c>
      <c r="L672" s="32">
        <f t="shared" si="618"/>
        <v>91280.700000000012</v>
      </c>
      <c r="M672" s="32">
        <f t="shared" si="619"/>
        <v>96152.400000000009</v>
      </c>
      <c r="N672" s="32">
        <f t="shared" si="620"/>
        <v>96152.400000000009</v>
      </c>
      <c r="O672" s="32">
        <f>O673+O674</f>
        <v>0</v>
      </c>
      <c r="P672" s="32">
        <f>P673+P674</f>
        <v>0</v>
      </c>
      <c r="Q672" s="32">
        <f>Q673+Q674</f>
        <v>0</v>
      </c>
      <c r="R672" s="32">
        <f t="shared" si="594"/>
        <v>91280.700000000012</v>
      </c>
      <c r="S672" s="32">
        <f t="shared" si="595"/>
        <v>96152.400000000009</v>
      </c>
      <c r="T672" s="32">
        <f t="shared" si="596"/>
        <v>96152.400000000009</v>
      </c>
      <c r="U672" s="32">
        <f>U673+U674</f>
        <v>0</v>
      </c>
      <c r="V672" s="32">
        <f t="shared" si="597"/>
        <v>91280.700000000012</v>
      </c>
      <c r="W672" s="32">
        <f t="shared" si="598"/>
        <v>96152.400000000009</v>
      </c>
      <c r="X672" s="32">
        <f t="shared" si="599"/>
        <v>96152.400000000009</v>
      </c>
      <c r="Y672" s="32">
        <f>Y673+Y674</f>
        <v>0</v>
      </c>
      <c r="Z672" s="32">
        <f>Z673+Z674</f>
        <v>0</v>
      </c>
      <c r="AA672" s="32">
        <f>AA673+AA674</f>
        <v>0</v>
      </c>
      <c r="AB672" s="32">
        <f t="shared" si="600"/>
        <v>91280.700000000012</v>
      </c>
      <c r="AC672" s="32">
        <f t="shared" si="601"/>
        <v>96152.400000000009</v>
      </c>
      <c r="AD672" s="32">
        <f t="shared" si="602"/>
        <v>96152.400000000009</v>
      </c>
      <c r="AE672" s="32">
        <f>AE673+AE674</f>
        <v>0</v>
      </c>
      <c r="AF672" s="33"/>
      <c r="AG672" s="34"/>
      <c r="AH672" s="1" t="str">
        <f t="shared" si="603"/>
        <v/>
      </c>
    </row>
    <row r="673" ht="31.5">
      <c r="A673" s="14" t="s">
        <v>450</v>
      </c>
      <c r="B673" s="15">
        <v>600</v>
      </c>
      <c r="C673" s="14" t="s">
        <v>65</v>
      </c>
      <c r="D673" s="14" t="s">
        <v>50</v>
      </c>
      <c r="E673" s="31" t="s">
        <v>451</v>
      </c>
      <c r="F673" s="32">
        <v>17896.400000000001</v>
      </c>
      <c r="G673" s="32">
        <v>18822.799999999999</v>
      </c>
      <c r="H673" s="32">
        <v>18822.799999999999</v>
      </c>
      <c r="I673" s="32"/>
      <c r="J673" s="32"/>
      <c r="K673" s="32"/>
      <c r="L673" s="32">
        <f t="shared" si="618"/>
        <v>17896.400000000001</v>
      </c>
      <c r="M673" s="32">
        <f t="shared" si="619"/>
        <v>18822.799999999999</v>
      </c>
      <c r="N673" s="32">
        <f t="shared" si="620"/>
        <v>18822.799999999999</v>
      </c>
      <c r="O673" s="32"/>
      <c r="P673" s="32"/>
      <c r="Q673" s="32"/>
      <c r="R673" s="32">
        <f t="shared" si="594"/>
        <v>17896.400000000001</v>
      </c>
      <c r="S673" s="32">
        <f t="shared" si="595"/>
        <v>18822.799999999999</v>
      </c>
      <c r="T673" s="32">
        <f t="shared" si="596"/>
        <v>18822.799999999999</v>
      </c>
      <c r="U673" s="32"/>
      <c r="V673" s="32">
        <f t="shared" si="597"/>
        <v>17896.400000000001</v>
      </c>
      <c r="W673" s="32">
        <f t="shared" si="598"/>
        <v>18822.799999999999</v>
      </c>
      <c r="X673" s="32">
        <f t="shared" si="599"/>
        <v>18822.799999999999</v>
      </c>
      <c r="Y673" s="32"/>
      <c r="Z673" s="32"/>
      <c r="AA673" s="32"/>
      <c r="AB673" s="32">
        <f t="shared" si="600"/>
        <v>17896.400000000001</v>
      </c>
      <c r="AC673" s="32">
        <f t="shared" si="601"/>
        <v>18822.799999999999</v>
      </c>
      <c r="AD673" s="32">
        <f t="shared" si="602"/>
        <v>18822.799999999999</v>
      </c>
      <c r="AE673" s="32"/>
      <c r="AF673" s="33"/>
      <c r="AG673" s="34"/>
      <c r="AH673" s="1" t="str">
        <f t="shared" si="603"/>
        <v>0705</v>
      </c>
    </row>
    <row r="674">
      <c r="A674" s="14" t="s">
        <v>450</v>
      </c>
      <c r="B674" s="15">
        <v>600</v>
      </c>
      <c r="C674" s="14" t="s">
        <v>65</v>
      </c>
      <c r="D674" s="14" t="s">
        <v>67</v>
      </c>
      <c r="E674" s="31" t="s">
        <v>68</v>
      </c>
      <c r="F674" s="32">
        <v>73384.300000000003</v>
      </c>
      <c r="G674" s="32">
        <v>77329.600000000006</v>
      </c>
      <c r="H674" s="32">
        <v>77329.600000000006</v>
      </c>
      <c r="I674" s="32"/>
      <c r="J674" s="32"/>
      <c r="K674" s="32"/>
      <c r="L674" s="32">
        <f t="shared" si="618"/>
        <v>73384.300000000003</v>
      </c>
      <c r="M674" s="32">
        <f t="shared" si="619"/>
        <v>77329.600000000006</v>
      </c>
      <c r="N674" s="32">
        <f t="shared" si="620"/>
        <v>77329.600000000006</v>
      </c>
      <c r="O674" s="32"/>
      <c r="P674" s="32"/>
      <c r="Q674" s="32"/>
      <c r="R674" s="32">
        <f t="shared" si="594"/>
        <v>73384.300000000003</v>
      </c>
      <c r="S674" s="32">
        <f t="shared" si="595"/>
        <v>77329.600000000006</v>
      </c>
      <c r="T674" s="32">
        <f t="shared" si="596"/>
        <v>77329.600000000006</v>
      </c>
      <c r="U674" s="32"/>
      <c r="V674" s="32">
        <f t="shared" si="597"/>
        <v>73384.300000000003</v>
      </c>
      <c r="W674" s="32">
        <f t="shared" si="598"/>
        <v>77329.600000000006</v>
      </c>
      <c r="X674" s="32">
        <f t="shared" si="599"/>
        <v>77329.600000000006</v>
      </c>
      <c r="Y674" s="32"/>
      <c r="Z674" s="32"/>
      <c r="AA674" s="32"/>
      <c r="AB674" s="32">
        <f t="shared" si="600"/>
        <v>73384.300000000003</v>
      </c>
      <c r="AC674" s="32">
        <f t="shared" si="601"/>
        <v>77329.600000000006</v>
      </c>
      <c r="AD674" s="32">
        <f t="shared" si="602"/>
        <v>77329.600000000006</v>
      </c>
      <c r="AE674" s="32"/>
      <c r="AF674" s="33"/>
      <c r="AG674" s="34"/>
      <c r="AH674" s="1" t="str">
        <f t="shared" si="603"/>
        <v>0709</v>
      </c>
    </row>
    <row r="675">
      <c r="A675" s="14" t="s">
        <v>450</v>
      </c>
      <c r="B675" s="15" t="s">
        <v>44</v>
      </c>
      <c r="C675" s="14"/>
      <c r="D675" s="14"/>
      <c r="E675" s="31" t="s">
        <v>45</v>
      </c>
      <c r="F675" s="32">
        <f>F676</f>
        <v>424.30000000000001</v>
      </c>
      <c r="G675" s="32">
        <f>G676</f>
        <v>424.30000000000001</v>
      </c>
      <c r="H675" s="32">
        <f>H676</f>
        <v>424.30000000000001</v>
      </c>
      <c r="I675" s="32">
        <f>I676</f>
        <v>0</v>
      </c>
      <c r="J675" s="32">
        <f>J676</f>
        <v>0</v>
      </c>
      <c r="K675" s="32">
        <f>K676</f>
        <v>0</v>
      </c>
      <c r="L675" s="32">
        <f t="shared" si="618"/>
        <v>424.30000000000001</v>
      </c>
      <c r="M675" s="32">
        <f t="shared" si="619"/>
        <v>424.30000000000001</v>
      </c>
      <c r="N675" s="32">
        <f t="shared" si="620"/>
        <v>424.30000000000001</v>
      </c>
      <c r="O675" s="32">
        <f>O676</f>
        <v>0</v>
      </c>
      <c r="P675" s="32">
        <f>P676</f>
        <v>0</v>
      </c>
      <c r="Q675" s="32">
        <f>Q676</f>
        <v>0</v>
      </c>
      <c r="R675" s="32">
        <f t="shared" si="594"/>
        <v>424.30000000000001</v>
      </c>
      <c r="S675" s="32">
        <f t="shared" si="595"/>
        <v>424.30000000000001</v>
      </c>
      <c r="T675" s="32">
        <f t="shared" si="596"/>
        <v>424.30000000000001</v>
      </c>
      <c r="U675" s="32">
        <f>U676</f>
        <v>0</v>
      </c>
      <c r="V675" s="32">
        <f t="shared" si="597"/>
        <v>424.30000000000001</v>
      </c>
      <c r="W675" s="32">
        <f t="shared" si="598"/>
        <v>424.30000000000001</v>
      </c>
      <c r="X675" s="32">
        <f t="shared" si="599"/>
        <v>424.30000000000001</v>
      </c>
      <c r="Y675" s="32">
        <f>Y676</f>
        <v>0</v>
      </c>
      <c r="Z675" s="32">
        <f>Z676</f>
        <v>0</v>
      </c>
      <c r="AA675" s="32">
        <f>AA676</f>
        <v>0</v>
      </c>
      <c r="AB675" s="32">
        <f t="shared" si="600"/>
        <v>424.30000000000001</v>
      </c>
      <c r="AC675" s="32">
        <f t="shared" si="601"/>
        <v>424.30000000000001</v>
      </c>
      <c r="AD675" s="32">
        <f t="shared" si="602"/>
        <v>424.30000000000001</v>
      </c>
      <c r="AE675" s="32">
        <f>AE676</f>
        <v>0</v>
      </c>
      <c r="AF675" s="33"/>
      <c r="AG675" s="34"/>
      <c r="AH675" s="1" t="str">
        <f t="shared" si="603"/>
        <v/>
      </c>
    </row>
    <row r="676">
      <c r="A676" s="14" t="s">
        <v>450</v>
      </c>
      <c r="B676" s="15">
        <v>800</v>
      </c>
      <c r="C676" s="14" t="s">
        <v>65</v>
      </c>
      <c r="D676" s="14" t="s">
        <v>67</v>
      </c>
      <c r="E676" s="31" t="s">
        <v>68</v>
      </c>
      <c r="F676" s="32">
        <v>424.30000000000001</v>
      </c>
      <c r="G676" s="32">
        <v>424.30000000000001</v>
      </c>
      <c r="H676" s="32">
        <v>424.30000000000001</v>
      </c>
      <c r="I676" s="32"/>
      <c r="J676" s="32"/>
      <c r="K676" s="32"/>
      <c r="L676" s="32">
        <f t="shared" si="618"/>
        <v>424.30000000000001</v>
      </c>
      <c r="M676" s="32">
        <f t="shared" si="619"/>
        <v>424.30000000000001</v>
      </c>
      <c r="N676" s="32">
        <f t="shared" si="620"/>
        <v>424.30000000000001</v>
      </c>
      <c r="O676" s="32"/>
      <c r="P676" s="32"/>
      <c r="Q676" s="32"/>
      <c r="R676" s="32">
        <f t="shared" ref="R676:R739" si="635">L676+O676</f>
        <v>424.30000000000001</v>
      </c>
      <c r="S676" s="32">
        <f t="shared" ref="S676:S739" si="636">M676+P676</f>
        <v>424.30000000000001</v>
      </c>
      <c r="T676" s="32">
        <f t="shared" ref="T676:T739" si="637">N676+Q676</f>
        <v>424.30000000000001</v>
      </c>
      <c r="U676" s="32"/>
      <c r="V676" s="32">
        <f t="shared" ref="V676:V739" si="638">R676+U676</f>
        <v>424.30000000000001</v>
      </c>
      <c r="W676" s="32">
        <f t="shared" ref="W676:W739" si="639">S676</f>
        <v>424.30000000000001</v>
      </c>
      <c r="X676" s="32">
        <f t="shared" ref="X676:X739" si="640">T676</f>
        <v>424.30000000000001</v>
      </c>
      <c r="Y676" s="32"/>
      <c r="Z676" s="32"/>
      <c r="AA676" s="32"/>
      <c r="AB676" s="32">
        <f t="shared" ref="AB676:AB739" si="641">V676+Y676</f>
        <v>424.30000000000001</v>
      </c>
      <c r="AC676" s="32">
        <f t="shared" ref="AC676:AC739" si="642">W676+Z676</f>
        <v>424.30000000000001</v>
      </c>
      <c r="AD676" s="32">
        <f t="shared" ref="AD676:AD739" si="643">X676+AA676</f>
        <v>424.30000000000001</v>
      </c>
      <c r="AE676" s="32"/>
      <c r="AF676" s="33"/>
      <c r="AG676" s="34"/>
      <c r="AH676" s="1" t="str">
        <f t="shared" ref="AH676:AH739" si="644">CONCATENATE(C676,D676)</f>
        <v>0709</v>
      </c>
    </row>
    <row r="677">
      <c r="A677" s="14" t="s">
        <v>452</v>
      </c>
      <c r="B677" s="15"/>
      <c r="C677" s="14"/>
      <c r="D677" s="14"/>
      <c r="E677" s="31" t="s">
        <v>217</v>
      </c>
      <c r="F677" s="32">
        <f>F678</f>
        <v>2435.9000000000001</v>
      </c>
      <c r="G677" s="32">
        <f>G678</f>
        <v>0</v>
      </c>
      <c r="H677" s="32">
        <f>H678</f>
        <v>0</v>
      </c>
      <c r="I677" s="32">
        <f>I678</f>
        <v>0</v>
      </c>
      <c r="J677" s="32">
        <f>J678</f>
        <v>0</v>
      </c>
      <c r="K677" s="32">
        <f>K678</f>
        <v>0</v>
      </c>
      <c r="L677" s="32">
        <f t="shared" si="618"/>
        <v>2435.9000000000001</v>
      </c>
      <c r="M677" s="32">
        <f t="shared" si="619"/>
        <v>0</v>
      </c>
      <c r="N677" s="32">
        <f t="shared" si="620"/>
        <v>0</v>
      </c>
      <c r="O677" s="32">
        <f>O678</f>
        <v>0</v>
      </c>
      <c r="P677" s="32">
        <f>P678</f>
        <v>0</v>
      </c>
      <c r="Q677" s="32">
        <f>Q678</f>
        <v>0</v>
      </c>
      <c r="R677" s="32">
        <f t="shared" si="635"/>
        <v>2435.9000000000001</v>
      </c>
      <c r="S677" s="32">
        <f t="shared" si="636"/>
        <v>0</v>
      </c>
      <c r="T677" s="32">
        <f t="shared" si="637"/>
        <v>0</v>
      </c>
      <c r="U677" s="32">
        <f>U678</f>
        <v>0</v>
      </c>
      <c r="V677" s="32">
        <f t="shared" si="638"/>
        <v>2435.9000000000001</v>
      </c>
      <c r="W677" s="32">
        <f t="shared" si="639"/>
        <v>0</v>
      </c>
      <c r="X677" s="32">
        <f t="shared" si="640"/>
        <v>0</v>
      </c>
      <c r="Y677" s="32">
        <f>Y678</f>
        <v>-1217.8999999999999</v>
      </c>
      <c r="Z677" s="32">
        <f>Z678</f>
        <v>0</v>
      </c>
      <c r="AA677" s="32">
        <f>AA678</f>
        <v>0</v>
      </c>
      <c r="AB677" s="32">
        <f t="shared" si="641"/>
        <v>1218.0000000000002</v>
      </c>
      <c r="AC677" s="32">
        <f t="shared" si="642"/>
        <v>0</v>
      </c>
      <c r="AD677" s="32">
        <f t="shared" si="643"/>
        <v>0</v>
      </c>
      <c r="AE677" s="32">
        <f>AE678</f>
        <v>0</v>
      </c>
      <c r="AF677" s="33"/>
      <c r="AG677" s="34"/>
      <c r="AH677" s="1" t="str">
        <f t="shared" si="644"/>
        <v/>
      </c>
    </row>
    <row r="678" ht="47.25">
      <c r="A678" s="14" t="s">
        <v>452</v>
      </c>
      <c r="B678" s="15" t="s">
        <v>55</v>
      </c>
      <c r="C678" s="14"/>
      <c r="D678" s="14"/>
      <c r="E678" s="31" t="s">
        <v>56</v>
      </c>
      <c r="F678" s="32">
        <f>F679+F680</f>
        <v>2435.9000000000001</v>
      </c>
      <c r="G678" s="32">
        <f>G679+G680</f>
        <v>0</v>
      </c>
      <c r="H678" s="32">
        <f>H679+H680</f>
        <v>0</v>
      </c>
      <c r="I678" s="32">
        <f>I679+I680</f>
        <v>0</v>
      </c>
      <c r="J678" s="32">
        <f>J679+J680</f>
        <v>0</v>
      </c>
      <c r="K678" s="32">
        <f>K679+K680</f>
        <v>0</v>
      </c>
      <c r="L678" s="32">
        <f t="shared" si="618"/>
        <v>2435.9000000000001</v>
      </c>
      <c r="M678" s="32">
        <f t="shared" si="619"/>
        <v>0</v>
      </c>
      <c r="N678" s="32">
        <f t="shared" si="620"/>
        <v>0</v>
      </c>
      <c r="O678" s="32">
        <f>O679+O680</f>
        <v>0</v>
      </c>
      <c r="P678" s="32">
        <f>P679+P680</f>
        <v>0</v>
      </c>
      <c r="Q678" s="32">
        <f>Q679+Q680</f>
        <v>0</v>
      </c>
      <c r="R678" s="32">
        <f t="shared" si="635"/>
        <v>2435.9000000000001</v>
      </c>
      <c r="S678" s="32">
        <f t="shared" si="636"/>
        <v>0</v>
      </c>
      <c r="T678" s="32">
        <f t="shared" si="637"/>
        <v>0</v>
      </c>
      <c r="U678" s="32">
        <f>U679+U680</f>
        <v>0</v>
      </c>
      <c r="V678" s="32">
        <f t="shared" si="638"/>
        <v>2435.9000000000001</v>
      </c>
      <c r="W678" s="32">
        <f t="shared" si="639"/>
        <v>0</v>
      </c>
      <c r="X678" s="32">
        <f t="shared" si="640"/>
        <v>0</v>
      </c>
      <c r="Y678" s="32">
        <f>Y679+Y680</f>
        <v>-1217.8999999999999</v>
      </c>
      <c r="Z678" s="32">
        <f>Z679+Z680</f>
        <v>0</v>
      </c>
      <c r="AA678" s="32">
        <f>AA679+AA680</f>
        <v>0</v>
      </c>
      <c r="AB678" s="32">
        <f t="shared" si="641"/>
        <v>1218.0000000000002</v>
      </c>
      <c r="AC678" s="32">
        <f t="shared" si="642"/>
        <v>0</v>
      </c>
      <c r="AD678" s="32">
        <f t="shared" si="643"/>
        <v>0</v>
      </c>
      <c r="AE678" s="32">
        <f>AE679+AE680</f>
        <v>0</v>
      </c>
      <c r="AF678" s="33"/>
      <c r="AG678" s="34"/>
      <c r="AH678" s="1" t="str">
        <f t="shared" si="644"/>
        <v/>
      </c>
    </row>
    <row r="679" ht="31.5">
      <c r="A679" s="14" t="s">
        <v>452</v>
      </c>
      <c r="B679" s="15">
        <v>600</v>
      </c>
      <c r="C679" s="14" t="s">
        <v>65</v>
      </c>
      <c r="D679" s="14" t="s">
        <v>50</v>
      </c>
      <c r="E679" s="31" t="s">
        <v>451</v>
      </c>
      <c r="F679" s="32">
        <v>463.19999999999999</v>
      </c>
      <c r="G679" s="32"/>
      <c r="H679" s="32"/>
      <c r="I679" s="32"/>
      <c r="J679" s="32"/>
      <c r="K679" s="32"/>
      <c r="L679" s="32">
        <f t="shared" si="618"/>
        <v>463.19999999999999</v>
      </c>
      <c r="M679" s="32">
        <f t="shared" si="619"/>
        <v>0</v>
      </c>
      <c r="N679" s="32">
        <f t="shared" si="620"/>
        <v>0</v>
      </c>
      <c r="O679" s="32"/>
      <c r="P679" s="32"/>
      <c r="Q679" s="32"/>
      <c r="R679" s="32">
        <f t="shared" si="635"/>
        <v>463.19999999999999</v>
      </c>
      <c r="S679" s="32">
        <f t="shared" si="636"/>
        <v>0</v>
      </c>
      <c r="T679" s="32">
        <f t="shared" si="637"/>
        <v>0</v>
      </c>
      <c r="U679" s="32"/>
      <c r="V679" s="32">
        <f t="shared" si="638"/>
        <v>463.19999999999999</v>
      </c>
      <c r="W679" s="32">
        <f t="shared" si="639"/>
        <v>0</v>
      </c>
      <c r="X679" s="32">
        <f t="shared" si="640"/>
        <v>0</v>
      </c>
      <c r="Y679" s="32">
        <v>-231.59999999999999</v>
      </c>
      <c r="Z679" s="32"/>
      <c r="AA679" s="32"/>
      <c r="AB679" s="32">
        <f t="shared" si="641"/>
        <v>231.59999999999999</v>
      </c>
      <c r="AC679" s="32">
        <f t="shared" si="642"/>
        <v>0</v>
      </c>
      <c r="AD679" s="32">
        <f t="shared" si="643"/>
        <v>0</v>
      </c>
      <c r="AE679" s="32"/>
      <c r="AF679" s="33"/>
      <c r="AG679" s="34"/>
      <c r="AH679" s="1" t="str">
        <f t="shared" si="644"/>
        <v>0705</v>
      </c>
    </row>
    <row r="680">
      <c r="A680" s="14" t="s">
        <v>452</v>
      </c>
      <c r="B680" s="15">
        <v>600</v>
      </c>
      <c r="C680" s="14" t="s">
        <v>65</v>
      </c>
      <c r="D680" s="14" t="s">
        <v>67</v>
      </c>
      <c r="E680" s="31" t="s">
        <v>68</v>
      </c>
      <c r="F680" s="32">
        <v>1972.7</v>
      </c>
      <c r="G680" s="32"/>
      <c r="H680" s="32"/>
      <c r="I680" s="32"/>
      <c r="J680" s="32"/>
      <c r="K680" s="32"/>
      <c r="L680" s="32">
        <f t="shared" si="618"/>
        <v>1972.7</v>
      </c>
      <c r="M680" s="32">
        <f t="shared" si="619"/>
        <v>0</v>
      </c>
      <c r="N680" s="32">
        <f t="shared" si="620"/>
        <v>0</v>
      </c>
      <c r="O680" s="32"/>
      <c r="P680" s="32"/>
      <c r="Q680" s="32"/>
      <c r="R680" s="32">
        <f t="shared" si="635"/>
        <v>1972.7</v>
      </c>
      <c r="S680" s="32">
        <f t="shared" si="636"/>
        <v>0</v>
      </c>
      <c r="T680" s="32">
        <f t="shared" si="637"/>
        <v>0</v>
      </c>
      <c r="U680" s="32"/>
      <c r="V680" s="32">
        <f t="shared" si="638"/>
        <v>1972.7</v>
      </c>
      <c r="W680" s="32">
        <f t="shared" si="639"/>
        <v>0</v>
      </c>
      <c r="X680" s="32">
        <f t="shared" si="640"/>
        <v>0</v>
      </c>
      <c r="Y680" s="32">
        <v>-986.29999999999995</v>
      </c>
      <c r="Z680" s="32"/>
      <c r="AA680" s="32"/>
      <c r="AB680" s="32">
        <f t="shared" si="641"/>
        <v>986.40000000000009</v>
      </c>
      <c r="AC680" s="32">
        <f t="shared" si="642"/>
        <v>0</v>
      </c>
      <c r="AD680" s="32">
        <f t="shared" si="643"/>
        <v>0</v>
      </c>
      <c r="AE680" s="32"/>
      <c r="AF680" s="33"/>
      <c r="AG680" s="34"/>
      <c r="AH680" s="1" t="str">
        <f t="shared" si="644"/>
        <v>0709</v>
      </c>
    </row>
    <row r="681" ht="31.5">
      <c r="A681" s="14" t="s">
        <v>453</v>
      </c>
      <c r="B681" s="15"/>
      <c r="C681" s="14"/>
      <c r="D681" s="14"/>
      <c r="E681" s="31" t="s">
        <v>454</v>
      </c>
      <c r="F681" s="32">
        <f>F682+F684+F686</f>
        <v>36968.400000000001</v>
      </c>
      <c r="G681" s="32">
        <f>G682+G684+G686</f>
        <v>37318.099999999999</v>
      </c>
      <c r="H681" s="32">
        <f>H682+H684+H686</f>
        <v>37318.099999999999</v>
      </c>
      <c r="I681" s="32">
        <f>I682+I684+I686</f>
        <v>-815.39999999999998</v>
      </c>
      <c r="J681" s="32">
        <f>J682+J684+J686</f>
        <v>0</v>
      </c>
      <c r="K681" s="32">
        <f>K682+K684+K686</f>
        <v>0</v>
      </c>
      <c r="L681" s="32">
        <f t="shared" si="618"/>
        <v>36153</v>
      </c>
      <c r="M681" s="32">
        <f t="shared" si="619"/>
        <v>37318.099999999999</v>
      </c>
      <c r="N681" s="32">
        <f t="shared" si="620"/>
        <v>37318.099999999999</v>
      </c>
      <c r="O681" s="32">
        <f>O682+O684+O686</f>
        <v>0</v>
      </c>
      <c r="P681" s="32">
        <f>P682+P684+P686</f>
        <v>0</v>
      </c>
      <c r="Q681" s="32">
        <f>Q682+Q684+Q686</f>
        <v>0</v>
      </c>
      <c r="R681" s="32">
        <f t="shared" si="635"/>
        <v>36153</v>
      </c>
      <c r="S681" s="32">
        <f t="shared" si="636"/>
        <v>37318.099999999999</v>
      </c>
      <c r="T681" s="32">
        <f t="shared" si="637"/>
        <v>37318.099999999999</v>
      </c>
      <c r="U681" s="32">
        <f>U682+U684+U686</f>
        <v>0</v>
      </c>
      <c r="V681" s="32">
        <f t="shared" si="638"/>
        <v>36153</v>
      </c>
      <c r="W681" s="32">
        <f t="shared" si="639"/>
        <v>37318.099999999999</v>
      </c>
      <c r="X681" s="32">
        <f t="shared" si="640"/>
        <v>37318.099999999999</v>
      </c>
      <c r="Y681" s="32">
        <f>Y682+Y684+Y686</f>
        <v>-68.900000000000006</v>
      </c>
      <c r="Z681" s="32">
        <f>Z682+Z684+Z686</f>
        <v>0</v>
      </c>
      <c r="AA681" s="32">
        <f>AA682+AA684+AA686</f>
        <v>0</v>
      </c>
      <c r="AB681" s="32">
        <f t="shared" si="641"/>
        <v>36084.099999999999</v>
      </c>
      <c r="AC681" s="32">
        <f t="shared" si="642"/>
        <v>37318.099999999999</v>
      </c>
      <c r="AD681" s="32">
        <f t="shared" si="643"/>
        <v>37318.099999999999</v>
      </c>
      <c r="AE681" s="32">
        <f>AE682+AE684+AE686</f>
        <v>0</v>
      </c>
      <c r="AF681" s="33"/>
      <c r="AG681" s="34"/>
      <c r="AH681" s="1" t="str">
        <f t="shared" si="644"/>
        <v/>
      </c>
    </row>
    <row r="682" ht="31.5">
      <c r="A682" s="14" t="s">
        <v>453</v>
      </c>
      <c r="B682" s="15" t="s">
        <v>48</v>
      </c>
      <c r="C682" s="14"/>
      <c r="D682" s="14"/>
      <c r="E682" s="31" t="s">
        <v>49</v>
      </c>
      <c r="F682" s="32">
        <f>F683</f>
        <v>1000</v>
      </c>
      <c r="G682" s="32">
        <f>G683</f>
        <v>1000</v>
      </c>
      <c r="H682" s="32">
        <f>H683</f>
        <v>1000</v>
      </c>
      <c r="I682" s="32">
        <f>I683</f>
        <v>0</v>
      </c>
      <c r="J682" s="32">
        <f>J683</f>
        <v>0</v>
      </c>
      <c r="K682" s="32">
        <f>K683</f>
        <v>0</v>
      </c>
      <c r="L682" s="32">
        <f t="shared" si="618"/>
        <v>1000</v>
      </c>
      <c r="M682" s="32">
        <f t="shared" si="619"/>
        <v>1000</v>
      </c>
      <c r="N682" s="32">
        <f t="shared" si="620"/>
        <v>1000</v>
      </c>
      <c r="O682" s="32">
        <f>O683</f>
        <v>0</v>
      </c>
      <c r="P682" s="32">
        <f>P683</f>
        <v>0</v>
      </c>
      <c r="Q682" s="32">
        <f>Q683</f>
        <v>0</v>
      </c>
      <c r="R682" s="32">
        <f t="shared" si="635"/>
        <v>1000</v>
      </c>
      <c r="S682" s="32">
        <f t="shared" si="636"/>
        <v>1000</v>
      </c>
      <c r="T682" s="32">
        <f t="shared" si="637"/>
        <v>1000</v>
      </c>
      <c r="U682" s="32">
        <f>U683</f>
        <v>0</v>
      </c>
      <c r="V682" s="32">
        <f t="shared" si="638"/>
        <v>1000</v>
      </c>
      <c r="W682" s="32">
        <f t="shared" si="639"/>
        <v>1000</v>
      </c>
      <c r="X682" s="32">
        <f t="shared" si="640"/>
        <v>1000</v>
      </c>
      <c r="Y682" s="32">
        <f>Y683</f>
        <v>0</v>
      </c>
      <c r="Z682" s="32">
        <f>Z683</f>
        <v>0</v>
      </c>
      <c r="AA682" s="32">
        <f>AA683</f>
        <v>0</v>
      </c>
      <c r="AB682" s="32">
        <f t="shared" si="641"/>
        <v>1000</v>
      </c>
      <c r="AC682" s="32">
        <f t="shared" si="642"/>
        <v>1000</v>
      </c>
      <c r="AD682" s="32">
        <f t="shared" si="643"/>
        <v>1000</v>
      </c>
      <c r="AE682" s="32">
        <f>AE683</f>
        <v>0</v>
      </c>
      <c r="AF682" s="33"/>
      <c r="AG682" s="34"/>
      <c r="AH682" s="1" t="str">
        <f t="shared" si="644"/>
        <v/>
      </c>
    </row>
    <row r="683">
      <c r="A683" s="14" t="s">
        <v>453</v>
      </c>
      <c r="B683" s="15">
        <v>200</v>
      </c>
      <c r="C683" s="14" t="s">
        <v>65</v>
      </c>
      <c r="D683" s="14" t="s">
        <v>67</v>
      </c>
      <c r="E683" s="31" t="s">
        <v>68</v>
      </c>
      <c r="F683" s="32">
        <v>1000</v>
      </c>
      <c r="G683" s="32">
        <v>1000</v>
      </c>
      <c r="H683" s="32">
        <v>1000</v>
      </c>
      <c r="I683" s="32"/>
      <c r="J683" s="32"/>
      <c r="K683" s="32"/>
      <c r="L683" s="32">
        <f t="shared" si="618"/>
        <v>1000</v>
      </c>
      <c r="M683" s="32">
        <f t="shared" si="619"/>
        <v>1000</v>
      </c>
      <c r="N683" s="32">
        <f t="shared" si="620"/>
        <v>1000</v>
      </c>
      <c r="O683" s="32"/>
      <c r="P683" s="32"/>
      <c r="Q683" s="32"/>
      <c r="R683" s="32">
        <f t="shared" si="635"/>
        <v>1000</v>
      </c>
      <c r="S683" s="32">
        <f t="shared" si="636"/>
        <v>1000</v>
      </c>
      <c r="T683" s="32">
        <f t="shared" si="637"/>
        <v>1000</v>
      </c>
      <c r="U683" s="32"/>
      <c r="V683" s="32">
        <f t="shared" si="638"/>
        <v>1000</v>
      </c>
      <c r="W683" s="32">
        <f t="shared" si="639"/>
        <v>1000</v>
      </c>
      <c r="X683" s="32">
        <f t="shared" si="640"/>
        <v>1000</v>
      </c>
      <c r="Y683" s="32"/>
      <c r="Z683" s="32"/>
      <c r="AA683" s="32"/>
      <c r="AB683" s="32">
        <f t="shared" si="641"/>
        <v>1000</v>
      </c>
      <c r="AC683" s="32">
        <f t="shared" si="642"/>
        <v>1000</v>
      </c>
      <c r="AD683" s="32">
        <f t="shared" si="643"/>
        <v>1000</v>
      </c>
      <c r="AE683" s="32"/>
      <c r="AF683" s="33"/>
      <c r="AG683" s="34"/>
      <c r="AH683" s="1" t="str">
        <f t="shared" si="644"/>
        <v>0709</v>
      </c>
    </row>
    <row r="684" ht="31.5">
      <c r="A684" s="14" t="s">
        <v>453</v>
      </c>
      <c r="B684" s="15" t="s">
        <v>188</v>
      </c>
      <c r="C684" s="14"/>
      <c r="D684" s="14"/>
      <c r="E684" s="31" t="s">
        <v>189</v>
      </c>
      <c r="F684" s="32">
        <f>F685</f>
        <v>1900</v>
      </c>
      <c r="G684" s="32">
        <f>G685</f>
        <v>1900</v>
      </c>
      <c r="H684" s="32">
        <f>H685</f>
        <v>1900</v>
      </c>
      <c r="I684" s="32">
        <f>I685</f>
        <v>0</v>
      </c>
      <c r="J684" s="32">
        <f>J685</f>
        <v>0</v>
      </c>
      <c r="K684" s="32">
        <f>K685</f>
        <v>0</v>
      </c>
      <c r="L684" s="32">
        <f t="shared" si="618"/>
        <v>1900</v>
      </c>
      <c r="M684" s="32">
        <f t="shared" si="619"/>
        <v>1900</v>
      </c>
      <c r="N684" s="32">
        <f t="shared" si="620"/>
        <v>1900</v>
      </c>
      <c r="O684" s="32">
        <f>O685</f>
        <v>0</v>
      </c>
      <c r="P684" s="32">
        <f>P685</f>
        <v>0</v>
      </c>
      <c r="Q684" s="32">
        <f>Q685</f>
        <v>0</v>
      </c>
      <c r="R684" s="32">
        <f t="shared" si="635"/>
        <v>1900</v>
      </c>
      <c r="S684" s="32">
        <f t="shared" si="636"/>
        <v>1900</v>
      </c>
      <c r="T684" s="32">
        <f t="shared" si="637"/>
        <v>1900</v>
      </c>
      <c r="U684" s="32">
        <f>U685</f>
        <v>0</v>
      </c>
      <c r="V684" s="32">
        <f t="shared" si="638"/>
        <v>1900</v>
      </c>
      <c r="W684" s="32">
        <f t="shared" si="639"/>
        <v>1900</v>
      </c>
      <c r="X684" s="32">
        <f t="shared" si="640"/>
        <v>1900</v>
      </c>
      <c r="Y684" s="32">
        <f>Y685</f>
        <v>0</v>
      </c>
      <c r="Z684" s="32">
        <f>Z685</f>
        <v>0</v>
      </c>
      <c r="AA684" s="32">
        <f>AA685</f>
        <v>0</v>
      </c>
      <c r="AB684" s="32">
        <f t="shared" si="641"/>
        <v>1900</v>
      </c>
      <c r="AC684" s="32">
        <f t="shared" si="642"/>
        <v>1900</v>
      </c>
      <c r="AD684" s="32">
        <f t="shared" si="643"/>
        <v>1900</v>
      </c>
      <c r="AE684" s="32">
        <f>AE685</f>
        <v>0</v>
      </c>
      <c r="AF684" s="33"/>
      <c r="AG684" s="34"/>
      <c r="AH684" s="1" t="str">
        <f t="shared" si="644"/>
        <v/>
      </c>
    </row>
    <row r="685">
      <c r="A685" s="14" t="s">
        <v>453</v>
      </c>
      <c r="B685" s="15">
        <v>300</v>
      </c>
      <c r="C685" s="14" t="s">
        <v>65</v>
      </c>
      <c r="D685" s="14" t="s">
        <v>67</v>
      </c>
      <c r="E685" s="31" t="s">
        <v>68</v>
      </c>
      <c r="F685" s="32">
        <v>1900</v>
      </c>
      <c r="G685" s="32">
        <v>1900</v>
      </c>
      <c r="H685" s="32">
        <v>1900</v>
      </c>
      <c r="I685" s="32"/>
      <c r="J685" s="32"/>
      <c r="K685" s="32"/>
      <c r="L685" s="32">
        <f t="shared" si="618"/>
        <v>1900</v>
      </c>
      <c r="M685" s="32">
        <f t="shared" si="619"/>
        <v>1900</v>
      </c>
      <c r="N685" s="32">
        <f t="shared" si="620"/>
        <v>1900</v>
      </c>
      <c r="O685" s="32"/>
      <c r="P685" s="32"/>
      <c r="Q685" s="32"/>
      <c r="R685" s="32">
        <f t="shared" si="635"/>
        <v>1900</v>
      </c>
      <c r="S685" s="32">
        <f t="shared" si="636"/>
        <v>1900</v>
      </c>
      <c r="T685" s="32">
        <f t="shared" si="637"/>
        <v>1900</v>
      </c>
      <c r="U685" s="32"/>
      <c r="V685" s="32">
        <f t="shared" si="638"/>
        <v>1900</v>
      </c>
      <c r="W685" s="32">
        <f t="shared" si="639"/>
        <v>1900</v>
      </c>
      <c r="X685" s="32">
        <f t="shared" si="640"/>
        <v>1900</v>
      </c>
      <c r="Y685" s="32"/>
      <c r="Z685" s="32"/>
      <c r="AA685" s="32"/>
      <c r="AB685" s="32">
        <f t="shared" si="641"/>
        <v>1900</v>
      </c>
      <c r="AC685" s="32">
        <f t="shared" si="642"/>
        <v>1900</v>
      </c>
      <c r="AD685" s="32">
        <f t="shared" si="643"/>
        <v>1900</v>
      </c>
      <c r="AE685" s="32"/>
      <c r="AF685" s="33"/>
      <c r="AG685" s="34"/>
      <c r="AH685" s="1" t="str">
        <f t="shared" si="644"/>
        <v>0709</v>
      </c>
    </row>
    <row r="686" ht="47.25">
      <c r="A686" s="14" t="s">
        <v>453</v>
      </c>
      <c r="B686" s="15" t="s">
        <v>55</v>
      </c>
      <c r="C686" s="14"/>
      <c r="D686" s="14"/>
      <c r="E686" s="31" t="s">
        <v>56</v>
      </c>
      <c r="F686" s="32">
        <f>F687</f>
        <v>34068.400000000001</v>
      </c>
      <c r="G686" s="32">
        <f>G687</f>
        <v>34418.099999999999</v>
      </c>
      <c r="H686" s="32">
        <f>H687</f>
        <v>34418.099999999999</v>
      </c>
      <c r="I686" s="32">
        <f>I687</f>
        <v>-815.39999999999998</v>
      </c>
      <c r="J686" s="32">
        <f>J687</f>
        <v>0</v>
      </c>
      <c r="K686" s="32">
        <f>K687</f>
        <v>0</v>
      </c>
      <c r="L686" s="32">
        <f t="shared" ref="L686:L749" si="645">F686+I686</f>
        <v>33253</v>
      </c>
      <c r="M686" s="32">
        <f t="shared" ref="M686:M749" si="646">G686+J686</f>
        <v>34418.099999999999</v>
      </c>
      <c r="N686" s="32">
        <f t="shared" ref="N686:N749" si="647">H686+K686</f>
        <v>34418.099999999999</v>
      </c>
      <c r="O686" s="32">
        <f>O687</f>
        <v>0</v>
      </c>
      <c r="P686" s="32">
        <f>P687</f>
        <v>0</v>
      </c>
      <c r="Q686" s="32">
        <f>Q687</f>
        <v>0</v>
      </c>
      <c r="R686" s="32">
        <f t="shared" si="635"/>
        <v>33253</v>
      </c>
      <c r="S686" s="32">
        <f t="shared" si="636"/>
        <v>34418.099999999999</v>
      </c>
      <c r="T686" s="32">
        <f t="shared" si="637"/>
        <v>34418.099999999999</v>
      </c>
      <c r="U686" s="32">
        <f>U687</f>
        <v>0</v>
      </c>
      <c r="V686" s="32">
        <f t="shared" si="638"/>
        <v>33253</v>
      </c>
      <c r="W686" s="32">
        <f t="shared" si="639"/>
        <v>34418.099999999999</v>
      </c>
      <c r="X686" s="32">
        <f t="shared" si="640"/>
        <v>34418.099999999999</v>
      </c>
      <c r="Y686" s="32">
        <f>Y687</f>
        <v>-68.900000000000006</v>
      </c>
      <c r="Z686" s="32">
        <f>Z687</f>
        <v>0</v>
      </c>
      <c r="AA686" s="32">
        <f>AA687</f>
        <v>0</v>
      </c>
      <c r="AB686" s="32">
        <f t="shared" si="641"/>
        <v>33184.099999999999</v>
      </c>
      <c r="AC686" s="32">
        <f t="shared" si="642"/>
        <v>34418.099999999999</v>
      </c>
      <c r="AD686" s="32">
        <f t="shared" si="643"/>
        <v>34418.099999999999</v>
      </c>
      <c r="AE686" s="32">
        <f>AE687</f>
        <v>0</v>
      </c>
      <c r="AF686" s="33"/>
      <c r="AG686" s="34"/>
      <c r="AH686" s="1" t="str">
        <f t="shared" si="644"/>
        <v/>
      </c>
    </row>
    <row r="687">
      <c r="A687" s="14" t="s">
        <v>453</v>
      </c>
      <c r="B687" s="15">
        <v>600</v>
      </c>
      <c r="C687" s="14" t="s">
        <v>65</v>
      </c>
      <c r="D687" s="14" t="s">
        <v>67</v>
      </c>
      <c r="E687" s="31" t="s">
        <v>68</v>
      </c>
      <c r="F687" s="32">
        <v>34068.400000000001</v>
      </c>
      <c r="G687" s="32">
        <v>34418.099999999999</v>
      </c>
      <c r="H687" s="32">
        <v>34418.099999999999</v>
      </c>
      <c r="I687" s="32">
        <v>-815.39999999999998</v>
      </c>
      <c r="J687" s="32"/>
      <c r="K687" s="32"/>
      <c r="L687" s="32">
        <f t="shared" si="645"/>
        <v>33253</v>
      </c>
      <c r="M687" s="32">
        <f t="shared" si="646"/>
        <v>34418.099999999999</v>
      </c>
      <c r="N687" s="32">
        <f t="shared" si="647"/>
        <v>34418.099999999999</v>
      </c>
      <c r="O687" s="32"/>
      <c r="P687" s="32"/>
      <c r="Q687" s="32"/>
      <c r="R687" s="32">
        <f t="shared" si="635"/>
        <v>33253</v>
      </c>
      <c r="S687" s="32">
        <f t="shared" si="636"/>
        <v>34418.099999999999</v>
      </c>
      <c r="T687" s="32">
        <f t="shared" si="637"/>
        <v>34418.099999999999</v>
      </c>
      <c r="U687" s="32"/>
      <c r="V687" s="32">
        <f t="shared" si="638"/>
        <v>33253</v>
      </c>
      <c r="W687" s="32">
        <f t="shared" si="639"/>
        <v>34418.099999999999</v>
      </c>
      <c r="X687" s="32">
        <f t="shared" si="640"/>
        <v>34418.099999999999</v>
      </c>
      <c r="Y687" s="32">
        <v>-68.900000000000006</v>
      </c>
      <c r="Z687" s="32"/>
      <c r="AA687" s="32"/>
      <c r="AB687" s="32">
        <f t="shared" si="641"/>
        <v>33184.099999999999</v>
      </c>
      <c r="AC687" s="32">
        <f t="shared" si="642"/>
        <v>34418.099999999999</v>
      </c>
      <c r="AD687" s="32">
        <f t="shared" si="643"/>
        <v>34418.099999999999</v>
      </c>
      <c r="AE687" s="32"/>
      <c r="AF687" s="33"/>
      <c r="AG687" s="34">
        <v>88</v>
      </c>
      <c r="AH687" s="1" t="str">
        <f t="shared" si="644"/>
        <v>0709</v>
      </c>
    </row>
    <row r="688" ht="31.5">
      <c r="A688" s="14" t="s">
        <v>455</v>
      </c>
      <c r="B688" s="15"/>
      <c r="C688" s="14"/>
      <c r="D688" s="14"/>
      <c r="E688" s="31" t="s">
        <v>456</v>
      </c>
      <c r="F688" s="32">
        <f>F689+F691</f>
        <v>2988.5999999999999</v>
      </c>
      <c r="G688" s="32">
        <f>G689+G691</f>
        <v>2988.5999999999999</v>
      </c>
      <c r="H688" s="32">
        <f>H689+H691</f>
        <v>2988.5999999999999</v>
      </c>
      <c r="I688" s="32">
        <f>I689+I691</f>
        <v>0</v>
      </c>
      <c r="J688" s="32">
        <f>J689+J691</f>
        <v>0</v>
      </c>
      <c r="K688" s="32">
        <f>K689+K691</f>
        <v>0</v>
      </c>
      <c r="L688" s="32">
        <f t="shared" si="645"/>
        <v>2988.5999999999999</v>
      </c>
      <c r="M688" s="32">
        <f t="shared" si="646"/>
        <v>2988.5999999999999</v>
      </c>
      <c r="N688" s="32">
        <f t="shared" si="647"/>
        <v>2988.5999999999999</v>
      </c>
      <c r="O688" s="32">
        <f>O689+O691</f>
        <v>0</v>
      </c>
      <c r="P688" s="32">
        <f>P689+P691</f>
        <v>0</v>
      </c>
      <c r="Q688" s="32">
        <f>Q689+Q691</f>
        <v>0</v>
      </c>
      <c r="R688" s="32">
        <f t="shared" si="635"/>
        <v>2988.5999999999999</v>
      </c>
      <c r="S688" s="32">
        <f t="shared" si="636"/>
        <v>2988.5999999999999</v>
      </c>
      <c r="T688" s="32">
        <f t="shared" si="637"/>
        <v>2988.5999999999999</v>
      </c>
      <c r="U688" s="32">
        <f>U689+U691</f>
        <v>0</v>
      </c>
      <c r="V688" s="32">
        <f t="shared" si="638"/>
        <v>2988.5999999999999</v>
      </c>
      <c r="W688" s="32">
        <f t="shared" si="639"/>
        <v>2988.5999999999999</v>
      </c>
      <c r="X688" s="32">
        <f t="shared" si="640"/>
        <v>2988.5999999999999</v>
      </c>
      <c r="Y688" s="32">
        <f>Y689+Y691</f>
        <v>0</v>
      </c>
      <c r="Z688" s="32">
        <f>Z689+Z691</f>
        <v>0</v>
      </c>
      <c r="AA688" s="32">
        <f>AA689+AA691</f>
        <v>0</v>
      </c>
      <c r="AB688" s="32">
        <f t="shared" si="641"/>
        <v>2988.5999999999999</v>
      </c>
      <c r="AC688" s="32">
        <f t="shared" si="642"/>
        <v>2988.5999999999999</v>
      </c>
      <c r="AD688" s="32">
        <f t="shared" si="643"/>
        <v>2988.5999999999999</v>
      </c>
      <c r="AE688" s="32">
        <f>AE689+AE691</f>
        <v>0</v>
      </c>
      <c r="AF688" s="33"/>
      <c r="AG688" s="34"/>
      <c r="AH688" s="1" t="str">
        <f t="shared" si="644"/>
        <v/>
      </c>
    </row>
    <row r="689" ht="31.5">
      <c r="A689" s="14" t="s">
        <v>455</v>
      </c>
      <c r="B689" s="15" t="s">
        <v>48</v>
      </c>
      <c r="C689" s="14"/>
      <c r="D689" s="14"/>
      <c r="E689" s="31" t="s">
        <v>49</v>
      </c>
      <c r="F689" s="32">
        <f>F690</f>
        <v>115</v>
      </c>
      <c r="G689" s="32">
        <f>G690</f>
        <v>115</v>
      </c>
      <c r="H689" s="32">
        <f>H690</f>
        <v>115</v>
      </c>
      <c r="I689" s="32">
        <f>I690</f>
        <v>0</v>
      </c>
      <c r="J689" s="32">
        <f>J690</f>
        <v>0</v>
      </c>
      <c r="K689" s="32">
        <f>K690</f>
        <v>0</v>
      </c>
      <c r="L689" s="32">
        <f t="shared" si="645"/>
        <v>115</v>
      </c>
      <c r="M689" s="32">
        <f t="shared" si="646"/>
        <v>115</v>
      </c>
      <c r="N689" s="32">
        <f t="shared" si="647"/>
        <v>115</v>
      </c>
      <c r="O689" s="32">
        <f>O690</f>
        <v>0</v>
      </c>
      <c r="P689" s="32">
        <f>P690</f>
        <v>0</v>
      </c>
      <c r="Q689" s="32">
        <f>Q690</f>
        <v>0</v>
      </c>
      <c r="R689" s="32">
        <f t="shared" si="635"/>
        <v>115</v>
      </c>
      <c r="S689" s="32">
        <f t="shared" si="636"/>
        <v>115</v>
      </c>
      <c r="T689" s="32">
        <f t="shared" si="637"/>
        <v>115</v>
      </c>
      <c r="U689" s="32">
        <f>U690</f>
        <v>0</v>
      </c>
      <c r="V689" s="32">
        <f t="shared" si="638"/>
        <v>115</v>
      </c>
      <c r="W689" s="32">
        <f t="shared" si="639"/>
        <v>115</v>
      </c>
      <c r="X689" s="32">
        <f t="shared" si="640"/>
        <v>115</v>
      </c>
      <c r="Y689" s="32">
        <f>Y690</f>
        <v>0</v>
      </c>
      <c r="Z689" s="32">
        <f>Z690</f>
        <v>0</v>
      </c>
      <c r="AA689" s="32">
        <f>AA690</f>
        <v>0</v>
      </c>
      <c r="AB689" s="32">
        <f t="shared" si="641"/>
        <v>115</v>
      </c>
      <c r="AC689" s="32">
        <f t="shared" si="642"/>
        <v>115</v>
      </c>
      <c r="AD689" s="32">
        <f t="shared" si="643"/>
        <v>115</v>
      </c>
      <c r="AE689" s="32">
        <f>AE690</f>
        <v>0</v>
      </c>
      <c r="AF689" s="33"/>
      <c r="AG689" s="34"/>
      <c r="AH689" s="1" t="str">
        <f t="shared" si="644"/>
        <v/>
      </c>
    </row>
    <row r="690">
      <c r="A690" s="14" t="s">
        <v>455</v>
      </c>
      <c r="B690" s="15">
        <v>200</v>
      </c>
      <c r="C690" s="14" t="s">
        <v>65</v>
      </c>
      <c r="D690" s="14" t="s">
        <v>67</v>
      </c>
      <c r="E690" s="31" t="s">
        <v>68</v>
      </c>
      <c r="F690" s="32">
        <v>115</v>
      </c>
      <c r="G690" s="32">
        <v>115</v>
      </c>
      <c r="H690" s="32">
        <v>115</v>
      </c>
      <c r="I690" s="32"/>
      <c r="J690" s="32"/>
      <c r="K690" s="32"/>
      <c r="L690" s="32">
        <f t="shared" si="645"/>
        <v>115</v>
      </c>
      <c r="M690" s="32">
        <f t="shared" si="646"/>
        <v>115</v>
      </c>
      <c r="N690" s="32">
        <f t="shared" si="647"/>
        <v>115</v>
      </c>
      <c r="O690" s="32"/>
      <c r="P690" s="32"/>
      <c r="Q690" s="32"/>
      <c r="R690" s="32">
        <f t="shared" si="635"/>
        <v>115</v>
      </c>
      <c r="S690" s="32">
        <f t="shared" si="636"/>
        <v>115</v>
      </c>
      <c r="T690" s="32">
        <f t="shared" si="637"/>
        <v>115</v>
      </c>
      <c r="U690" s="32"/>
      <c r="V690" s="32">
        <f t="shared" si="638"/>
        <v>115</v>
      </c>
      <c r="W690" s="32">
        <f t="shared" si="639"/>
        <v>115</v>
      </c>
      <c r="X690" s="32">
        <f t="shared" si="640"/>
        <v>115</v>
      </c>
      <c r="Y690" s="32"/>
      <c r="Z690" s="32"/>
      <c r="AA690" s="32"/>
      <c r="AB690" s="32">
        <f t="shared" si="641"/>
        <v>115</v>
      </c>
      <c r="AC690" s="32">
        <f t="shared" si="642"/>
        <v>115</v>
      </c>
      <c r="AD690" s="32">
        <f t="shared" si="643"/>
        <v>115</v>
      </c>
      <c r="AE690" s="32"/>
      <c r="AF690" s="33"/>
      <c r="AG690" s="34"/>
      <c r="AH690" s="1" t="str">
        <f t="shared" si="644"/>
        <v>0709</v>
      </c>
    </row>
    <row r="691" ht="31.5">
      <c r="A691" s="14" t="s">
        <v>455</v>
      </c>
      <c r="B691" s="15" t="s">
        <v>188</v>
      </c>
      <c r="C691" s="14"/>
      <c r="D691" s="14"/>
      <c r="E691" s="31" t="s">
        <v>189</v>
      </c>
      <c r="F691" s="32">
        <f>F692</f>
        <v>2873.5999999999999</v>
      </c>
      <c r="G691" s="32">
        <f>G692</f>
        <v>2873.5999999999999</v>
      </c>
      <c r="H691" s="32">
        <f>H692</f>
        <v>2873.5999999999999</v>
      </c>
      <c r="I691" s="32">
        <f>I692</f>
        <v>0</v>
      </c>
      <c r="J691" s="32">
        <f>J692</f>
        <v>0</v>
      </c>
      <c r="K691" s="32">
        <f>K692</f>
        <v>0</v>
      </c>
      <c r="L691" s="32">
        <f t="shared" si="645"/>
        <v>2873.5999999999999</v>
      </c>
      <c r="M691" s="32">
        <f t="shared" si="646"/>
        <v>2873.5999999999999</v>
      </c>
      <c r="N691" s="32">
        <f t="shared" si="647"/>
        <v>2873.5999999999999</v>
      </c>
      <c r="O691" s="32">
        <f>O692</f>
        <v>0</v>
      </c>
      <c r="P691" s="32">
        <f>P692</f>
        <v>0</v>
      </c>
      <c r="Q691" s="32">
        <f>Q692</f>
        <v>0</v>
      </c>
      <c r="R691" s="32">
        <f t="shared" si="635"/>
        <v>2873.5999999999999</v>
      </c>
      <c r="S691" s="32">
        <f t="shared" si="636"/>
        <v>2873.5999999999999</v>
      </c>
      <c r="T691" s="32">
        <f t="shared" si="637"/>
        <v>2873.5999999999999</v>
      </c>
      <c r="U691" s="32">
        <f>U692</f>
        <v>0</v>
      </c>
      <c r="V691" s="32">
        <f t="shared" si="638"/>
        <v>2873.5999999999999</v>
      </c>
      <c r="W691" s="32">
        <f t="shared" si="639"/>
        <v>2873.5999999999999</v>
      </c>
      <c r="X691" s="32">
        <f t="shared" si="640"/>
        <v>2873.5999999999999</v>
      </c>
      <c r="Y691" s="32">
        <f>Y692</f>
        <v>0</v>
      </c>
      <c r="Z691" s="32">
        <f>Z692</f>
        <v>0</v>
      </c>
      <c r="AA691" s="32">
        <f>AA692</f>
        <v>0</v>
      </c>
      <c r="AB691" s="32">
        <f t="shared" si="641"/>
        <v>2873.5999999999999</v>
      </c>
      <c r="AC691" s="32">
        <f t="shared" si="642"/>
        <v>2873.5999999999999</v>
      </c>
      <c r="AD691" s="32">
        <f t="shared" si="643"/>
        <v>2873.5999999999999</v>
      </c>
      <c r="AE691" s="32">
        <f>AE692</f>
        <v>0</v>
      </c>
      <c r="AF691" s="33"/>
      <c r="AG691" s="34"/>
      <c r="AH691" s="1" t="str">
        <f t="shared" si="644"/>
        <v/>
      </c>
    </row>
    <row r="692">
      <c r="A692" s="14" t="s">
        <v>455</v>
      </c>
      <c r="B692" s="15">
        <v>300</v>
      </c>
      <c r="C692" s="14" t="s">
        <v>65</v>
      </c>
      <c r="D692" s="14" t="s">
        <v>67</v>
      </c>
      <c r="E692" s="31" t="s">
        <v>68</v>
      </c>
      <c r="F692" s="32">
        <v>2873.5999999999999</v>
      </c>
      <c r="G692" s="32">
        <v>2873.5999999999999</v>
      </c>
      <c r="H692" s="32">
        <v>2873.5999999999999</v>
      </c>
      <c r="I692" s="32"/>
      <c r="J692" s="32"/>
      <c r="K692" s="32"/>
      <c r="L692" s="32">
        <f t="shared" si="645"/>
        <v>2873.5999999999999</v>
      </c>
      <c r="M692" s="32">
        <f t="shared" si="646"/>
        <v>2873.5999999999999</v>
      </c>
      <c r="N692" s="32">
        <f t="shared" si="647"/>
        <v>2873.5999999999999</v>
      </c>
      <c r="O692" s="32"/>
      <c r="P692" s="32"/>
      <c r="Q692" s="32"/>
      <c r="R692" s="32">
        <f t="shared" si="635"/>
        <v>2873.5999999999999</v>
      </c>
      <c r="S692" s="32">
        <f t="shared" si="636"/>
        <v>2873.5999999999999</v>
      </c>
      <c r="T692" s="32">
        <f t="shared" si="637"/>
        <v>2873.5999999999999</v>
      </c>
      <c r="U692" s="32"/>
      <c r="V692" s="32">
        <f t="shared" si="638"/>
        <v>2873.5999999999999</v>
      </c>
      <c r="W692" s="32">
        <f t="shared" si="639"/>
        <v>2873.5999999999999</v>
      </c>
      <c r="X692" s="32">
        <f t="shared" si="640"/>
        <v>2873.5999999999999</v>
      </c>
      <c r="Y692" s="32"/>
      <c r="Z692" s="32"/>
      <c r="AA692" s="32"/>
      <c r="AB692" s="32">
        <f t="shared" si="641"/>
        <v>2873.5999999999999</v>
      </c>
      <c r="AC692" s="32">
        <f t="shared" si="642"/>
        <v>2873.5999999999999</v>
      </c>
      <c r="AD692" s="32">
        <f t="shared" si="643"/>
        <v>2873.5999999999999</v>
      </c>
      <c r="AE692" s="32"/>
      <c r="AF692" s="33"/>
      <c r="AG692" s="34"/>
      <c r="AH692" s="1" t="str">
        <f t="shared" si="644"/>
        <v>0709</v>
      </c>
    </row>
    <row r="693" ht="63">
      <c r="A693" s="14" t="s">
        <v>457</v>
      </c>
      <c r="B693" s="15"/>
      <c r="C693" s="14"/>
      <c r="D693" s="14"/>
      <c r="E693" s="31" t="s">
        <v>219</v>
      </c>
      <c r="F693" s="32">
        <f>F694</f>
        <v>2901.6999999999998</v>
      </c>
      <c r="G693" s="32">
        <f>G694</f>
        <v>2901.6999999999998</v>
      </c>
      <c r="H693" s="32">
        <f>H694</f>
        <v>2901.6999999999998</v>
      </c>
      <c r="I693" s="32">
        <f>I694</f>
        <v>0</v>
      </c>
      <c r="J693" s="32">
        <f>J694</f>
        <v>0</v>
      </c>
      <c r="K693" s="32">
        <f>K694</f>
        <v>0</v>
      </c>
      <c r="L693" s="32">
        <f t="shared" si="645"/>
        <v>2901.6999999999998</v>
      </c>
      <c r="M693" s="32">
        <f t="shared" si="646"/>
        <v>2901.6999999999998</v>
      </c>
      <c r="N693" s="32">
        <f t="shared" si="647"/>
        <v>2901.6999999999998</v>
      </c>
      <c r="O693" s="32">
        <f>O694</f>
        <v>0</v>
      </c>
      <c r="P693" s="32">
        <f>P694</f>
        <v>0</v>
      </c>
      <c r="Q693" s="32">
        <f>Q694</f>
        <v>0</v>
      </c>
      <c r="R693" s="32">
        <f t="shared" si="635"/>
        <v>2901.6999999999998</v>
      </c>
      <c r="S693" s="32">
        <f t="shared" si="636"/>
        <v>2901.6999999999998</v>
      </c>
      <c r="T693" s="32">
        <f t="shared" si="637"/>
        <v>2901.6999999999998</v>
      </c>
      <c r="U693" s="32">
        <f>U694</f>
        <v>0</v>
      </c>
      <c r="V693" s="32">
        <f t="shared" si="638"/>
        <v>2901.6999999999998</v>
      </c>
      <c r="W693" s="32">
        <f t="shared" si="639"/>
        <v>2901.6999999999998</v>
      </c>
      <c r="X693" s="32">
        <f t="shared" si="640"/>
        <v>2901.6999999999998</v>
      </c>
      <c r="Y693" s="32">
        <f>Y694</f>
        <v>0</v>
      </c>
      <c r="Z693" s="32">
        <f>Z694</f>
        <v>0</v>
      </c>
      <c r="AA693" s="32">
        <f>AA694</f>
        <v>0</v>
      </c>
      <c r="AB693" s="32">
        <f t="shared" si="641"/>
        <v>2901.6999999999998</v>
      </c>
      <c r="AC693" s="32">
        <f t="shared" si="642"/>
        <v>2901.6999999999998</v>
      </c>
      <c r="AD693" s="32">
        <f t="shared" si="643"/>
        <v>2901.6999999999998</v>
      </c>
      <c r="AE693" s="32">
        <f>AE694</f>
        <v>0</v>
      </c>
      <c r="AF693" s="33"/>
      <c r="AG693" s="34"/>
      <c r="AH693" s="1" t="str">
        <f t="shared" si="644"/>
        <v/>
      </c>
    </row>
    <row r="694" ht="47.25">
      <c r="A694" s="14" t="s">
        <v>457</v>
      </c>
      <c r="B694" s="15" t="s">
        <v>55</v>
      </c>
      <c r="C694" s="14"/>
      <c r="D694" s="14"/>
      <c r="E694" s="31" t="s">
        <v>56</v>
      </c>
      <c r="F694" s="32">
        <f>F695+F696</f>
        <v>2901.6999999999998</v>
      </c>
      <c r="G694" s="32">
        <f>G695+G696</f>
        <v>2901.6999999999998</v>
      </c>
      <c r="H694" s="32">
        <f>H695+H696</f>
        <v>2901.6999999999998</v>
      </c>
      <c r="I694" s="32">
        <f>I695+I696</f>
        <v>0</v>
      </c>
      <c r="J694" s="32">
        <f>J695+J696</f>
        <v>0</v>
      </c>
      <c r="K694" s="32">
        <f>K695+K696</f>
        <v>0</v>
      </c>
      <c r="L694" s="32">
        <f t="shared" si="645"/>
        <v>2901.6999999999998</v>
      </c>
      <c r="M694" s="32">
        <f t="shared" si="646"/>
        <v>2901.6999999999998</v>
      </c>
      <c r="N694" s="32">
        <f t="shared" si="647"/>
        <v>2901.6999999999998</v>
      </c>
      <c r="O694" s="32">
        <f>O695+O696</f>
        <v>0</v>
      </c>
      <c r="P694" s="32">
        <f>P695+P696</f>
        <v>0</v>
      </c>
      <c r="Q694" s="32">
        <f>Q695+Q696</f>
        <v>0</v>
      </c>
      <c r="R694" s="32">
        <f t="shared" si="635"/>
        <v>2901.6999999999998</v>
      </c>
      <c r="S694" s="32">
        <f t="shared" si="636"/>
        <v>2901.6999999999998</v>
      </c>
      <c r="T694" s="32">
        <f t="shared" si="637"/>
        <v>2901.6999999999998</v>
      </c>
      <c r="U694" s="32">
        <f>U695+U696</f>
        <v>0</v>
      </c>
      <c r="V694" s="32">
        <f t="shared" si="638"/>
        <v>2901.6999999999998</v>
      </c>
      <c r="W694" s="32">
        <f t="shared" si="639"/>
        <v>2901.6999999999998</v>
      </c>
      <c r="X694" s="32">
        <f t="shared" si="640"/>
        <v>2901.6999999999998</v>
      </c>
      <c r="Y694" s="32">
        <f>Y695+Y696</f>
        <v>0</v>
      </c>
      <c r="Z694" s="32">
        <f>Z695+Z696</f>
        <v>0</v>
      </c>
      <c r="AA694" s="32">
        <f>AA695+AA696</f>
        <v>0</v>
      </c>
      <c r="AB694" s="32">
        <f t="shared" si="641"/>
        <v>2901.6999999999998</v>
      </c>
      <c r="AC694" s="32">
        <f t="shared" si="642"/>
        <v>2901.6999999999998</v>
      </c>
      <c r="AD694" s="32">
        <f t="shared" si="643"/>
        <v>2901.6999999999998</v>
      </c>
      <c r="AE694" s="32">
        <f>AE695+AE696</f>
        <v>0</v>
      </c>
      <c r="AF694" s="33"/>
      <c r="AG694" s="34"/>
      <c r="AH694" s="1" t="str">
        <f t="shared" si="644"/>
        <v/>
      </c>
    </row>
    <row r="695" ht="31.5">
      <c r="A695" s="14" t="s">
        <v>457</v>
      </c>
      <c r="B695" s="15">
        <v>600</v>
      </c>
      <c r="C695" s="14" t="s">
        <v>65</v>
      </c>
      <c r="D695" s="14" t="s">
        <v>50</v>
      </c>
      <c r="E695" s="31" t="s">
        <v>451</v>
      </c>
      <c r="F695" s="32">
        <v>201.09999999999999</v>
      </c>
      <c r="G695" s="32">
        <v>201.09999999999999</v>
      </c>
      <c r="H695" s="32">
        <v>201.09999999999999</v>
      </c>
      <c r="I695" s="32"/>
      <c r="J695" s="32"/>
      <c r="K695" s="32"/>
      <c r="L695" s="32">
        <f t="shared" si="645"/>
        <v>201.09999999999999</v>
      </c>
      <c r="M695" s="32">
        <f t="shared" si="646"/>
        <v>201.09999999999999</v>
      </c>
      <c r="N695" s="32">
        <f t="shared" si="647"/>
        <v>201.09999999999999</v>
      </c>
      <c r="O695" s="32"/>
      <c r="P695" s="32"/>
      <c r="Q695" s="32"/>
      <c r="R695" s="32">
        <f t="shared" si="635"/>
        <v>201.09999999999999</v>
      </c>
      <c r="S695" s="32">
        <f t="shared" si="636"/>
        <v>201.09999999999999</v>
      </c>
      <c r="T695" s="32">
        <f t="shared" si="637"/>
        <v>201.09999999999999</v>
      </c>
      <c r="U695" s="32"/>
      <c r="V695" s="32">
        <f t="shared" si="638"/>
        <v>201.09999999999999</v>
      </c>
      <c r="W695" s="32">
        <f t="shared" si="639"/>
        <v>201.09999999999999</v>
      </c>
      <c r="X695" s="32">
        <f t="shared" si="640"/>
        <v>201.09999999999999</v>
      </c>
      <c r="Y695" s="32"/>
      <c r="Z695" s="32"/>
      <c r="AA695" s="32"/>
      <c r="AB695" s="32">
        <f t="shared" si="641"/>
        <v>201.09999999999999</v>
      </c>
      <c r="AC695" s="32">
        <f t="shared" si="642"/>
        <v>201.09999999999999</v>
      </c>
      <c r="AD695" s="32">
        <f t="shared" si="643"/>
        <v>201.09999999999999</v>
      </c>
      <c r="AE695" s="32"/>
      <c r="AF695" s="33"/>
      <c r="AG695" s="34"/>
      <c r="AH695" s="1" t="str">
        <f t="shared" si="644"/>
        <v>0705</v>
      </c>
    </row>
    <row r="696">
      <c r="A696" s="14" t="s">
        <v>457</v>
      </c>
      <c r="B696" s="15">
        <v>600</v>
      </c>
      <c r="C696" s="14" t="s">
        <v>65</v>
      </c>
      <c r="D696" s="14" t="s">
        <v>67</v>
      </c>
      <c r="E696" s="31" t="s">
        <v>68</v>
      </c>
      <c r="F696" s="32">
        <v>2700.5999999999999</v>
      </c>
      <c r="G696" s="32">
        <v>2700.5999999999999</v>
      </c>
      <c r="H696" s="32">
        <v>2700.5999999999999</v>
      </c>
      <c r="I696" s="32"/>
      <c r="J696" s="32"/>
      <c r="K696" s="32"/>
      <c r="L696" s="32">
        <f t="shared" si="645"/>
        <v>2700.5999999999999</v>
      </c>
      <c r="M696" s="32">
        <f t="shared" si="646"/>
        <v>2700.5999999999999</v>
      </c>
      <c r="N696" s="32">
        <f t="shared" si="647"/>
        <v>2700.5999999999999</v>
      </c>
      <c r="O696" s="32"/>
      <c r="P696" s="32"/>
      <c r="Q696" s="32"/>
      <c r="R696" s="32">
        <f t="shared" si="635"/>
        <v>2700.5999999999999</v>
      </c>
      <c r="S696" s="32">
        <f t="shared" si="636"/>
        <v>2700.5999999999999</v>
      </c>
      <c r="T696" s="32">
        <f t="shared" si="637"/>
        <v>2700.5999999999999</v>
      </c>
      <c r="U696" s="32"/>
      <c r="V696" s="32">
        <f t="shared" si="638"/>
        <v>2700.5999999999999</v>
      </c>
      <c r="W696" s="32">
        <f t="shared" si="639"/>
        <v>2700.5999999999999</v>
      </c>
      <c r="X696" s="32">
        <f t="shared" si="640"/>
        <v>2700.5999999999999</v>
      </c>
      <c r="Y696" s="32"/>
      <c r="Z696" s="32"/>
      <c r="AA696" s="32"/>
      <c r="AB696" s="32">
        <f t="shared" si="641"/>
        <v>2700.5999999999999</v>
      </c>
      <c r="AC696" s="32">
        <f t="shared" si="642"/>
        <v>2700.5999999999999</v>
      </c>
      <c r="AD696" s="32">
        <f t="shared" si="643"/>
        <v>2700.5999999999999</v>
      </c>
      <c r="AE696" s="32"/>
      <c r="AF696" s="33"/>
      <c r="AG696" s="34"/>
      <c r="AH696" s="1" t="str">
        <f t="shared" si="644"/>
        <v>0709</v>
      </c>
    </row>
    <row r="697" ht="63">
      <c r="A697" s="14" t="s">
        <v>458</v>
      </c>
      <c r="B697" s="15"/>
      <c r="C697" s="14"/>
      <c r="D697" s="14"/>
      <c r="E697" s="31" t="s">
        <v>459</v>
      </c>
      <c r="F697" s="32">
        <f>F709+F714+F717+F720+F698</f>
        <v>420314</v>
      </c>
      <c r="G697" s="32">
        <f>G709+G714+G717+G720+G698</f>
        <v>423131.59999999998</v>
      </c>
      <c r="H697" s="32">
        <f>H709+H714+H717+H720+H698</f>
        <v>423131.59999999998</v>
      </c>
      <c r="I697" s="32">
        <f>I709+I714+I717+I720+I698</f>
        <v>0</v>
      </c>
      <c r="J697" s="32">
        <f>J709+J714+J717+J720+J698</f>
        <v>0</v>
      </c>
      <c r="K697" s="32">
        <f>K709+K714+K717+K720+K698</f>
        <v>0</v>
      </c>
      <c r="L697" s="32">
        <f t="shared" si="645"/>
        <v>420314</v>
      </c>
      <c r="M697" s="32">
        <f t="shared" si="646"/>
        <v>423131.59999999998</v>
      </c>
      <c r="N697" s="32">
        <f t="shared" si="647"/>
        <v>423131.59999999998</v>
      </c>
      <c r="O697" s="32">
        <f>O709+O714+O717+O720+O698</f>
        <v>-4859.3270000000002</v>
      </c>
      <c r="P697" s="32">
        <f>P709+P714+P717+P720+P698</f>
        <v>-5806.3630000000003</v>
      </c>
      <c r="Q697" s="32">
        <f>Q709+Q714+Q717+Q720+Q698</f>
        <v>-5806.3630000000003</v>
      </c>
      <c r="R697" s="32">
        <f t="shared" si="635"/>
        <v>415454.67300000001</v>
      </c>
      <c r="S697" s="32">
        <f t="shared" si="636"/>
        <v>417325.23699999996</v>
      </c>
      <c r="T697" s="32">
        <f t="shared" si="637"/>
        <v>417325.23699999996</v>
      </c>
      <c r="U697" s="32">
        <f>U709+U714+U717+U720+U698</f>
        <v>0</v>
      </c>
      <c r="V697" s="32">
        <f t="shared" si="638"/>
        <v>415454.67300000001</v>
      </c>
      <c r="W697" s="32">
        <f t="shared" si="639"/>
        <v>417325.23699999996</v>
      </c>
      <c r="X697" s="32">
        <f t="shared" si="640"/>
        <v>417325.23699999996</v>
      </c>
      <c r="Y697" s="32">
        <f>Y709+Y714+Y717+Y720+Y698</f>
        <v>0</v>
      </c>
      <c r="Z697" s="32">
        <f>Z709+Z714+Z717+Z720+Z698</f>
        <v>0</v>
      </c>
      <c r="AA697" s="32">
        <f>AA709+AA714+AA717+AA720+AA698</f>
        <v>0</v>
      </c>
      <c r="AB697" s="32">
        <f t="shared" si="641"/>
        <v>415454.67300000001</v>
      </c>
      <c r="AC697" s="32">
        <f t="shared" si="642"/>
        <v>417325.23699999996</v>
      </c>
      <c r="AD697" s="32">
        <f t="shared" si="643"/>
        <v>417325.23699999996</v>
      </c>
      <c r="AE697" s="32">
        <f>AE709+AE714+AE717+AE720+AE698</f>
        <v>0</v>
      </c>
      <c r="AF697" s="33"/>
      <c r="AG697" s="34"/>
      <c r="AH697" s="1" t="str">
        <f t="shared" si="644"/>
        <v/>
      </c>
    </row>
    <row r="698" ht="47.25">
      <c r="A698" s="14" t="s">
        <v>460</v>
      </c>
      <c r="B698" s="15"/>
      <c r="C698" s="14"/>
      <c r="D698" s="14"/>
      <c r="E698" s="31" t="s">
        <v>425</v>
      </c>
      <c r="F698" s="32">
        <f>F699+F701+F703+F707</f>
        <v>351518.70000000001</v>
      </c>
      <c r="G698" s="32">
        <f>G699+G701+G703+G707</f>
        <v>354176</v>
      </c>
      <c r="H698" s="32">
        <f>H699+H701+H703+H707</f>
        <v>354176</v>
      </c>
      <c r="I698" s="32">
        <f>I699+I701+I703+I707</f>
        <v>0</v>
      </c>
      <c r="J698" s="32">
        <f>J699+J701+J703+J707</f>
        <v>0</v>
      </c>
      <c r="K698" s="32">
        <f>K699+K701+K703+K707</f>
        <v>0</v>
      </c>
      <c r="L698" s="32">
        <f t="shared" si="645"/>
        <v>351518.70000000001</v>
      </c>
      <c r="M698" s="32">
        <f t="shared" si="646"/>
        <v>354176</v>
      </c>
      <c r="N698" s="32">
        <f t="shared" si="647"/>
        <v>354176</v>
      </c>
      <c r="O698" s="32">
        <f>O699+O701+O703+O707</f>
        <v>0</v>
      </c>
      <c r="P698" s="32">
        <f>P699+P701+P703+P707</f>
        <v>0</v>
      </c>
      <c r="Q698" s="32">
        <f>Q699+Q701+Q703+Q707</f>
        <v>0</v>
      </c>
      <c r="R698" s="32">
        <f t="shared" si="635"/>
        <v>351518.70000000001</v>
      </c>
      <c r="S698" s="32">
        <f t="shared" si="636"/>
        <v>354176</v>
      </c>
      <c r="T698" s="32">
        <f t="shared" si="637"/>
        <v>354176</v>
      </c>
      <c r="U698" s="32">
        <f>U699+U701+U703+U707</f>
        <v>0</v>
      </c>
      <c r="V698" s="32">
        <f t="shared" si="638"/>
        <v>351518.70000000001</v>
      </c>
      <c r="W698" s="32">
        <f t="shared" si="639"/>
        <v>354176</v>
      </c>
      <c r="X698" s="32">
        <f t="shared" si="640"/>
        <v>354176</v>
      </c>
      <c r="Y698" s="32">
        <f>Y699+Y701+Y703+Y707</f>
        <v>0</v>
      </c>
      <c r="Z698" s="32">
        <f>Z699+Z701+Z703+Z707</f>
        <v>0</v>
      </c>
      <c r="AA698" s="32">
        <f>AA699+AA701+AA703+AA707</f>
        <v>0</v>
      </c>
      <c r="AB698" s="32">
        <f t="shared" si="641"/>
        <v>351518.70000000001</v>
      </c>
      <c r="AC698" s="32">
        <f t="shared" si="642"/>
        <v>354176</v>
      </c>
      <c r="AD698" s="32">
        <f t="shared" si="643"/>
        <v>354176</v>
      </c>
      <c r="AE698" s="32">
        <f>AE699+AE701+AE703+AE707</f>
        <v>0</v>
      </c>
      <c r="AF698" s="33"/>
      <c r="AG698" s="34"/>
      <c r="AH698" s="1" t="str">
        <f t="shared" si="644"/>
        <v/>
      </c>
    </row>
    <row r="699" ht="94.5">
      <c r="A699" s="14" t="s">
        <v>460</v>
      </c>
      <c r="B699" s="15" t="s">
        <v>151</v>
      </c>
      <c r="C699" s="14"/>
      <c r="D699" s="14"/>
      <c r="E699" s="31" t="s">
        <v>152</v>
      </c>
      <c r="F699" s="32">
        <f>F700</f>
        <v>1432.5999999999999</v>
      </c>
      <c r="G699" s="32">
        <f>G700</f>
        <v>1461.3</v>
      </c>
      <c r="H699" s="32">
        <f>H700</f>
        <v>1461.3</v>
      </c>
      <c r="I699" s="32">
        <f>I700</f>
        <v>0</v>
      </c>
      <c r="J699" s="32">
        <f>J700</f>
        <v>0</v>
      </c>
      <c r="K699" s="32">
        <f>K700</f>
        <v>0</v>
      </c>
      <c r="L699" s="32">
        <f t="shared" si="645"/>
        <v>1432.5999999999999</v>
      </c>
      <c r="M699" s="32">
        <f t="shared" si="646"/>
        <v>1461.3</v>
      </c>
      <c r="N699" s="32">
        <f t="shared" si="647"/>
        <v>1461.3</v>
      </c>
      <c r="O699" s="32">
        <f>O700</f>
        <v>0</v>
      </c>
      <c r="P699" s="32">
        <f>P700</f>
        <v>0</v>
      </c>
      <c r="Q699" s="32">
        <f>Q700</f>
        <v>0</v>
      </c>
      <c r="R699" s="32">
        <f t="shared" si="635"/>
        <v>1432.5999999999999</v>
      </c>
      <c r="S699" s="32">
        <f t="shared" si="636"/>
        <v>1461.3</v>
      </c>
      <c r="T699" s="32">
        <f t="shared" si="637"/>
        <v>1461.3</v>
      </c>
      <c r="U699" s="32">
        <f>U700</f>
        <v>0</v>
      </c>
      <c r="V699" s="32">
        <f t="shared" si="638"/>
        <v>1432.5999999999999</v>
      </c>
      <c r="W699" s="32">
        <f t="shared" si="639"/>
        <v>1461.3</v>
      </c>
      <c r="X699" s="32">
        <f t="shared" si="640"/>
        <v>1461.3</v>
      </c>
      <c r="Y699" s="32">
        <f>Y700</f>
        <v>0</v>
      </c>
      <c r="Z699" s="32">
        <f>Z700</f>
        <v>0</v>
      </c>
      <c r="AA699" s="32">
        <f>AA700</f>
        <v>0</v>
      </c>
      <c r="AB699" s="32">
        <f t="shared" si="641"/>
        <v>1432.5999999999999</v>
      </c>
      <c r="AC699" s="32">
        <f t="shared" si="642"/>
        <v>1461.3</v>
      </c>
      <c r="AD699" s="32">
        <f t="shared" si="643"/>
        <v>1461.3</v>
      </c>
      <c r="AE699" s="32">
        <f>AE700</f>
        <v>0</v>
      </c>
      <c r="AF699" s="33"/>
      <c r="AG699" s="34"/>
      <c r="AH699" s="1" t="str">
        <f t="shared" si="644"/>
        <v/>
      </c>
    </row>
    <row r="700">
      <c r="A700" s="14" t="s">
        <v>460</v>
      </c>
      <c r="B700" s="15">
        <v>100</v>
      </c>
      <c r="C700" s="14" t="s">
        <v>65</v>
      </c>
      <c r="D700" s="14" t="s">
        <v>67</v>
      </c>
      <c r="E700" s="31" t="s">
        <v>68</v>
      </c>
      <c r="F700" s="32">
        <v>1432.5999999999999</v>
      </c>
      <c r="G700" s="32">
        <v>1461.3</v>
      </c>
      <c r="H700" s="32">
        <v>1461.3</v>
      </c>
      <c r="I700" s="32"/>
      <c r="J700" s="32"/>
      <c r="K700" s="32"/>
      <c r="L700" s="32">
        <f t="shared" si="645"/>
        <v>1432.5999999999999</v>
      </c>
      <c r="M700" s="32">
        <f t="shared" si="646"/>
        <v>1461.3</v>
      </c>
      <c r="N700" s="32">
        <f t="shared" si="647"/>
        <v>1461.3</v>
      </c>
      <c r="O700" s="32"/>
      <c r="P700" s="32"/>
      <c r="Q700" s="32"/>
      <c r="R700" s="32">
        <f t="shared" si="635"/>
        <v>1432.5999999999999</v>
      </c>
      <c r="S700" s="32">
        <f t="shared" si="636"/>
        <v>1461.3</v>
      </c>
      <c r="T700" s="32">
        <f t="shared" si="637"/>
        <v>1461.3</v>
      </c>
      <c r="U700" s="32"/>
      <c r="V700" s="32">
        <f t="shared" si="638"/>
        <v>1432.5999999999999</v>
      </c>
      <c r="W700" s="32">
        <f t="shared" si="639"/>
        <v>1461.3</v>
      </c>
      <c r="X700" s="32">
        <f t="shared" si="640"/>
        <v>1461.3</v>
      </c>
      <c r="Y700" s="32"/>
      <c r="Z700" s="32"/>
      <c r="AA700" s="32"/>
      <c r="AB700" s="32">
        <f t="shared" si="641"/>
        <v>1432.5999999999999</v>
      </c>
      <c r="AC700" s="32">
        <f t="shared" si="642"/>
        <v>1461.3</v>
      </c>
      <c r="AD700" s="32">
        <f t="shared" si="643"/>
        <v>1461.3</v>
      </c>
      <c r="AE700" s="32"/>
      <c r="AF700" s="33"/>
      <c r="AG700" s="34"/>
      <c r="AH700" s="1" t="str">
        <f t="shared" si="644"/>
        <v>0709</v>
      </c>
    </row>
    <row r="701" ht="31.5">
      <c r="A701" s="14" t="s">
        <v>460</v>
      </c>
      <c r="B701" s="15" t="s">
        <v>48</v>
      </c>
      <c r="C701" s="14"/>
      <c r="D701" s="14"/>
      <c r="E701" s="31" t="s">
        <v>49</v>
      </c>
      <c r="F701" s="32">
        <f>F702</f>
        <v>350</v>
      </c>
      <c r="G701" s="32">
        <f>G702</f>
        <v>350</v>
      </c>
      <c r="H701" s="32">
        <f>H702</f>
        <v>350</v>
      </c>
      <c r="I701" s="32">
        <f>I702</f>
        <v>0</v>
      </c>
      <c r="J701" s="32">
        <f>J702</f>
        <v>0</v>
      </c>
      <c r="K701" s="32">
        <f>K702</f>
        <v>0</v>
      </c>
      <c r="L701" s="32">
        <f t="shared" si="645"/>
        <v>350</v>
      </c>
      <c r="M701" s="32">
        <f t="shared" si="646"/>
        <v>350</v>
      </c>
      <c r="N701" s="32">
        <f t="shared" si="647"/>
        <v>350</v>
      </c>
      <c r="O701" s="32">
        <f>O702</f>
        <v>0</v>
      </c>
      <c r="P701" s="32">
        <f>P702</f>
        <v>0</v>
      </c>
      <c r="Q701" s="32">
        <f>Q702</f>
        <v>0</v>
      </c>
      <c r="R701" s="32">
        <f t="shared" si="635"/>
        <v>350</v>
      </c>
      <c r="S701" s="32">
        <f t="shared" si="636"/>
        <v>350</v>
      </c>
      <c r="T701" s="32">
        <f t="shared" si="637"/>
        <v>350</v>
      </c>
      <c r="U701" s="32">
        <f>U702</f>
        <v>0</v>
      </c>
      <c r="V701" s="32">
        <f t="shared" si="638"/>
        <v>350</v>
      </c>
      <c r="W701" s="32">
        <f t="shared" si="639"/>
        <v>350</v>
      </c>
      <c r="X701" s="32">
        <f t="shared" si="640"/>
        <v>350</v>
      </c>
      <c r="Y701" s="32">
        <f>Y702</f>
        <v>0</v>
      </c>
      <c r="Z701" s="32">
        <f>Z702</f>
        <v>0</v>
      </c>
      <c r="AA701" s="32">
        <f>AA702</f>
        <v>0</v>
      </c>
      <c r="AB701" s="32">
        <f t="shared" si="641"/>
        <v>350</v>
      </c>
      <c r="AC701" s="32">
        <f t="shared" si="642"/>
        <v>350</v>
      </c>
      <c r="AD701" s="32">
        <f t="shared" si="643"/>
        <v>350</v>
      </c>
      <c r="AE701" s="32">
        <f>AE702</f>
        <v>0</v>
      </c>
      <c r="AF701" s="33"/>
      <c r="AG701" s="34"/>
      <c r="AH701" s="1" t="str">
        <f t="shared" si="644"/>
        <v/>
      </c>
    </row>
    <row r="702">
      <c r="A702" s="14" t="s">
        <v>460</v>
      </c>
      <c r="B702" s="15">
        <v>200</v>
      </c>
      <c r="C702" s="14" t="s">
        <v>65</v>
      </c>
      <c r="D702" s="14" t="s">
        <v>67</v>
      </c>
      <c r="E702" s="31" t="s">
        <v>68</v>
      </c>
      <c r="F702" s="32">
        <v>350</v>
      </c>
      <c r="G702" s="32">
        <v>350</v>
      </c>
      <c r="H702" s="32">
        <v>350</v>
      </c>
      <c r="I702" s="32"/>
      <c r="J702" s="32"/>
      <c r="K702" s="32"/>
      <c r="L702" s="32">
        <f t="shared" si="645"/>
        <v>350</v>
      </c>
      <c r="M702" s="32">
        <f t="shared" si="646"/>
        <v>350</v>
      </c>
      <c r="N702" s="32">
        <f t="shared" si="647"/>
        <v>350</v>
      </c>
      <c r="O702" s="32"/>
      <c r="P702" s="32"/>
      <c r="Q702" s="32"/>
      <c r="R702" s="32">
        <f t="shared" si="635"/>
        <v>350</v>
      </c>
      <c r="S702" s="32">
        <f t="shared" si="636"/>
        <v>350</v>
      </c>
      <c r="T702" s="32">
        <f t="shared" si="637"/>
        <v>350</v>
      </c>
      <c r="U702" s="32"/>
      <c r="V702" s="32">
        <f t="shared" si="638"/>
        <v>350</v>
      </c>
      <c r="W702" s="32">
        <f t="shared" si="639"/>
        <v>350</v>
      </c>
      <c r="X702" s="32">
        <f t="shared" si="640"/>
        <v>350</v>
      </c>
      <c r="Y702" s="32"/>
      <c r="Z702" s="32"/>
      <c r="AA702" s="32"/>
      <c r="AB702" s="32">
        <f t="shared" si="641"/>
        <v>350</v>
      </c>
      <c r="AC702" s="32">
        <f t="shared" si="642"/>
        <v>350</v>
      </c>
      <c r="AD702" s="32">
        <f t="shared" si="643"/>
        <v>350</v>
      </c>
      <c r="AE702" s="32"/>
      <c r="AF702" s="33"/>
      <c r="AG702" s="34"/>
      <c r="AH702" s="1" t="str">
        <f t="shared" si="644"/>
        <v>0709</v>
      </c>
    </row>
    <row r="703" ht="47.25">
      <c r="A703" s="14" t="s">
        <v>460</v>
      </c>
      <c r="B703" s="15" t="s">
        <v>55</v>
      </c>
      <c r="C703" s="14"/>
      <c r="D703" s="14"/>
      <c r="E703" s="31" t="s">
        <v>56</v>
      </c>
      <c r="F703" s="32">
        <f>F704+F705+F706</f>
        <v>210074.5</v>
      </c>
      <c r="G703" s="32">
        <f>G704+G705+G706</f>
        <v>211618.5</v>
      </c>
      <c r="H703" s="32">
        <f>H704+H705+H706</f>
        <v>211618.5</v>
      </c>
      <c r="I703" s="32">
        <f>I704+I705+I706</f>
        <v>0</v>
      </c>
      <c r="J703" s="32">
        <f>J704+J705+J706</f>
        <v>0</v>
      </c>
      <c r="K703" s="32">
        <f>K704+K705+K706</f>
        <v>0</v>
      </c>
      <c r="L703" s="32">
        <f t="shared" si="645"/>
        <v>210074.5</v>
      </c>
      <c r="M703" s="32">
        <f t="shared" si="646"/>
        <v>211618.5</v>
      </c>
      <c r="N703" s="32">
        <f t="shared" si="647"/>
        <v>211618.5</v>
      </c>
      <c r="O703" s="32">
        <f>O704+O705+O706</f>
        <v>0</v>
      </c>
      <c r="P703" s="32">
        <f>P704+P705+P706</f>
        <v>0</v>
      </c>
      <c r="Q703" s="32">
        <f>Q704+Q705+Q706</f>
        <v>0</v>
      </c>
      <c r="R703" s="32">
        <f t="shared" si="635"/>
        <v>210074.5</v>
      </c>
      <c r="S703" s="32">
        <f t="shared" si="636"/>
        <v>211618.5</v>
      </c>
      <c r="T703" s="32">
        <f t="shared" si="637"/>
        <v>211618.5</v>
      </c>
      <c r="U703" s="32">
        <f>U704+U705+U706</f>
        <v>0</v>
      </c>
      <c r="V703" s="32">
        <f t="shared" si="638"/>
        <v>210074.5</v>
      </c>
      <c r="W703" s="32">
        <f t="shared" si="639"/>
        <v>211618.5</v>
      </c>
      <c r="X703" s="32">
        <f t="shared" si="640"/>
        <v>211618.5</v>
      </c>
      <c r="Y703" s="32">
        <f>Y704+Y705+Y706</f>
        <v>0</v>
      </c>
      <c r="Z703" s="32">
        <f>Z704+Z705+Z706</f>
        <v>0</v>
      </c>
      <c r="AA703" s="32">
        <f>AA704+AA705+AA706</f>
        <v>0</v>
      </c>
      <c r="AB703" s="32">
        <f t="shared" si="641"/>
        <v>210074.5</v>
      </c>
      <c r="AC703" s="32">
        <f t="shared" si="642"/>
        <v>211618.5</v>
      </c>
      <c r="AD703" s="32">
        <f t="shared" si="643"/>
        <v>211618.5</v>
      </c>
      <c r="AE703" s="32">
        <f>AE704+AE705+AE706</f>
        <v>0</v>
      </c>
      <c r="AF703" s="33"/>
      <c r="AG703" s="34"/>
      <c r="AH703" s="1" t="str">
        <f t="shared" si="644"/>
        <v/>
      </c>
    </row>
    <row r="704">
      <c r="A704" s="14" t="s">
        <v>460</v>
      </c>
      <c r="B704" s="15" t="s">
        <v>55</v>
      </c>
      <c r="C704" s="14" t="s">
        <v>65</v>
      </c>
      <c r="D704" s="14" t="s">
        <v>31</v>
      </c>
      <c r="E704" s="31" t="s">
        <v>382</v>
      </c>
      <c r="F704" s="32">
        <v>108964.2</v>
      </c>
      <c r="G704" s="32">
        <v>109809.7</v>
      </c>
      <c r="H704" s="32">
        <v>109809.7</v>
      </c>
      <c r="I704" s="32"/>
      <c r="J704" s="32"/>
      <c r="K704" s="32"/>
      <c r="L704" s="32">
        <f t="shared" si="645"/>
        <v>108964.2</v>
      </c>
      <c r="M704" s="32">
        <f t="shared" si="646"/>
        <v>109809.7</v>
      </c>
      <c r="N704" s="32">
        <f t="shared" si="647"/>
        <v>109809.7</v>
      </c>
      <c r="O704" s="32"/>
      <c r="P704" s="32"/>
      <c r="Q704" s="32"/>
      <c r="R704" s="32">
        <f t="shared" si="635"/>
        <v>108964.2</v>
      </c>
      <c r="S704" s="32">
        <f t="shared" si="636"/>
        <v>109809.7</v>
      </c>
      <c r="T704" s="32">
        <f t="shared" si="637"/>
        <v>109809.7</v>
      </c>
      <c r="U704" s="32"/>
      <c r="V704" s="32">
        <f t="shared" si="638"/>
        <v>108964.2</v>
      </c>
      <c r="W704" s="32">
        <f t="shared" si="639"/>
        <v>109809.7</v>
      </c>
      <c r="X704" s="32">
        <f t="shared" si="640"/>
        <v>109809.7</v>
      </c>
      <c r="Y704" s="32"/>
      <c r="Z704" s="32"/>
      <c r="AA704" s="32"/>
      <c r="AB704" s="32">
        <f t="shared" si="641"/>
        <v>108964.2</v>
      </c>
      <c r="AC704" s="32">
        <f t="shared" si="642"/>
        <v>109809.7</v>
      </c>
      <c r="AD704" s="32">
        <f t="shared" si="643"/>
        <v>109809.7</v>
      </c>
      <c r="AE704" s="32"/>
      <c r="AF704" s="33"/>
      <c r="AG704" s="34"/>
      <c r="AH704" s="1" t="str">
        <f t="shared" si="644"/>
        <v>0701</v>
      </c>
    </row>
    <row r="705">
      <c r="A705" s="14" t="s">
        <v>460</v>
      </c>
      <c r="B705" s="15" t="s">
        <v>55</v>
      </c>
      <c r="C705" s="14" t="s">
        <v>65</v>
      </c>
      <c r="D705" s="14" t="s">
        <v>288</v>
      </c>
      <c r="E705" s="31" t="s">
        <v>339</v>
      </c>
      <c r="F705" s="32">
        <v>100735.2</v>
      </c>
      <c r="G705" s="32">
        <v>101433.7</v>
      </c>
      <c r="H705" s="32">
        <v>101433.7</v>
      </c>
      <c r="I705" s="32"/>
      <c r="J705" s="32"/>
      <c r="K705" s="32"/>
      <c r="L705" s="32">
        <f t="shared" si="645"/>
        <v>100735.2</v>
      </c>
      <c r="M705" s="32">
        <f t="shared" si="646"/>
        <v>101433.7</v>
      </c>
      <c r="N705" s="32">
        <f t="shared" si="647"/>
        <v>101433.7</v>
      </c>
      <c r="O705" s="32"/>
      <c r="P705" s="32"/>
      <c r="Q705" s="32"/>
      <c r="R705" s="32">
        <f t="shared" si="635"/>
        <v>100735.2</v>
      </c>
      <c r="S705" s="32">
        <f t="shared" si="636"/>
        <v>101433.7</v>
      </c>
      <c r="T705" s="32">
        <f t="shared" si="637"/>
        <v>101433.7</v>
      </c>
      <c r="U705" s="32"/>
      <c r="V705" s="32">
        <f t="shared" si="638"/>
        <v>100735.2</v>
      </c>
      <c r="W705" s="32">
        <f t="shared" si="639"/>
        <v>101433.7</v>
      </c>
      <c r="X705" s="32">
        <f t="shared" si="640"/>
        <v>101433.7</v>
      </c>
      <c r="Y705" s="32"/>
      <c r="Z705" s="32"/>
      <c r="AA705" s="32"/>
      <c r="AB705" s="32">
        <f t="shared" si="641"/>
        <v>100735.2</v>
      </c>
      <c r="AC705" s="32">
        <f t="shared" si="642"/>
        <v>101433.7</v>
      </c>
      <c r="AD705" s="32">
        <f t="shared" si="643"/>
        <v>101433.7</v>
      </c>
      <c r="AE705" s="32"/>
      <c r="AF705" s="33"/>
      <c r="AG705" s="34"/>
      <c r="AH705" s="1" t="str">
        <f t="shared" si="644"/>
        <v>0702</v>
      </c>
    </row>
    <row r="706">
      <c r="A706" s="14" t="s">
        <v>460</v>
      </c>
      <c r="B706" s="15" t="s">
        <v>55</v>
      </c>
      <c r="C706" s="14" t="s">
        <v>100</v>
      </c>
      <c r="D706" s="14" t="s">
        <v>51</v>
      </c>
      <c r="E706" s="31" t="s">
        <v>220</v>
      </c>
      <c r="F706" s="32">
        <v>375.10000000000002</v>
      </c>
      <c r="G706" s="32">
        <v>375.10000000000002</v>
      </c>
      <c r="H706" s="32">
        <v>375.10000000000002</v>
      </c>
      <c r="I706" s="32"/>
      <c r="J706" s="32"/>
      <c r="K706" s="32"/>
      <c r="L706" s="32">
        <f t="shared" si="645"/>
        <v>375.10000000000002</v>
      </c>
      <c r="M706" s="32">
        <f t="shared" si="646"/>
        <v>375.10000000000002</v>
      </c>
      <c r="N706" s="32">
        <f t="shared" si="647"/>
        <v>375.10000000000002</v>
      </c>
      <c r="O706" s="32"/>
      <c r="P706" s="32"/>
      <c r="Q706" s="32"/>
      <c r="R706" s="32">
        <f t="shared" si="635"/>
        <v>375.10000000000002</v>
      </c>
      <c r="S706" s="32">
        <f t="shared" si="636"/>
        <v>375.10000000000002</v>
      </c>
      <c r="T706" s="32">
        <f t="shared" si="637"/>
        <v>375.10000000000002</v>
      </c>
      <c r="U706" s="32"/>
      <c r="V706" s="32">
        <f t="shared" si="638"/>
        <v>375.10000000000002</v>
      </c>
      <c r="W706" s="32">
        <f t="shared" si="639"/>
        <v>375.10000000000002</v>
      </c>
      <c r="X706" s="32">
        <f t="shared" si="640"/>
        <v>375.10000000000002</v>
      </c>
      <c r="Y706" s="32"/>
      <c r="Z706" s="32"/>
      <c r="AA706" s="32"/>
      <c r="AB706" s="32">
        <f t="shared" si="641"/>
        <v>375.10000000000002</v>
      </c>
      <c r="AC706" s="32">
        <f t="shared" si="642"/>
        <v>375.10000000000002</v>
      </c>
      <c r="AD706" s="32">
        <f t="shared" si="643"/>
        <v>375.10000000000002</v>
      </c>
      <c r="AE706" s="32"/>
      <c r="AF706" s="33"/>
      <c r="AG706" s="34"/>
      <c r="AH706" s="1" t="str">
        <f t="shared" si="644"/>
        <v>1003</v>
      </c>
    </row>
    <row r="707">
      <c r="A707" s="14" t="s">
        <v>460</v>
      </c>
      <c r="B707" s="15" t="s">
        <v>44</v>
      </c>
      <c r="C707" s="14"/>
      <c r="D707" s="14"/>
      <c r="E707" s="31" t="s">
        <v>45</v>
      </c>
      <c r="F707" s="32">
        <f>F708</f>
        <v>139661.60000000001</v>
      </c>
      <c r="G707" s="32">
        <f>G708</f>
        <v>140746.20000000001</v>
      </c>
      <c r="H707" s="32">
        <f>H708</f>
        <v>140746.20000000001</v>
      </c>
      <c r="I707" s="32">
        <f>I708</f>
        <v>0</v>
      </c>
      <c r="J707" s="32">
        <f>J708</f>
        <v>0</v>
      </c>
      <c r="K707" s="32">
        <f>K708</f>
        <v>0</v>
      </c>
      <c r="L707" s="32">
        <f t="shared" si="645"/>
        <v>139661.60000000001</v>
      </c>
      <c r="M707" s="32">
        <f t="shared" si="646"/>
        <v>140746.20000000001</v>
      </c>
      <c r="N707" s="32">
        <f t="shared" si="647"/>
        <v>140746.20000000001</v>
      </c>
      <c r="O707" s="32">
        <f>O708</f>
        <v>0</v>
      </c>
      <c r="P707" s="32">
        <f>P708</f>
        <v>0</v>
      </c>
      <c r="Q707" s="32">
        <f>Q708</f>
        <v>0</v>
      </c>
      <c r="R707" s="32">
        <f t="shared" si="635"/>
        <v>139661.60000000001</v>
      </c>
      <c r="S707" s="32">
        <f t="shared" si="636"/>
        <v>140746.20000000001</v>
      </c>
      <c r="T707" s="32">
        <f t="shared" si="637"/>
        <v>140746.20000000001</v>
      </c>
      <c r="U707" s="32">
        <f>U708</f>
        <v>0</v>
      </c>
      <c r="V707" s="32">
        <f t="shared" si="638"/>
        <v>139661.60000000001</v>
      </c>
      <c r="W707" s="32">
        <f t="shared" si="639"/>
        <v>140746.20000000001</v>
      </c>
      <c r="X707" s="32">
        <f t="shared" si="640"/>
        <v>140746.20000000001</v>
      </c>
      <c r="Y707" s="32">
        <f>Y708</f>
        <v>0</v>
      </c>
      <c r="Z707" s="32">
        <f>Z708</f>
        <v>0</v>
      </c>
      <c r="AA707" s="32">
        <f>AA708</f>
        <v>0</v>
      </c>
      <c r="AB707" s="32">
        <f t="shared" si="641"/>
        <v>139661.60000000001</v>
      </c>
      <c r="AC707" s="32">
        <f t="shared" si="642"/>
        <v>140746.20000000001</v>
      </c>
      <c r="AD707" s="32">
        <f t="shared" si="643"/>
        <v>140746.20000000001</v>
      </c>
      <c r="AE707" s="32">
        <f>AE708</f>
        <v>0</v>
      </c>
      <c r="AF707" s="33"/>
      <c r="AG707" s="34"/>
      <c r="AH707" s="1" t="str">
        <f t="shared" si="644"/>
        <v/>
      </c>
    </row>
    <row r="708">
      <c r="A708" s="14" t="s">
        <v>460</v>
      </c>
      <c r="B708" s="15" t="s">
        <v>44</v>
      </c>
      <c r="C708" s="14" t="s">
        <v>65</v>
      </c>
      <c r="D708" s="14" t="s">
        <v>31</v>
      </c>
      <c r="E708" s="31" t="s">
        <v>382</v>
      </c>
      <c r="F708" s="32">
        <v>139661.60000000001</v>
      </c>
      <c r="G708" s="32">
        <v>140746.20000000001</v>
      </c>
      <c r="H708" s="32">
        <v>140746.20000000001</v>
      </c>
      <c r="I708" s="32"/>
      <c r="J708" s="32"/>
      <c r="K708" s="32"/>
      <c r="L708" s="32">
        <f t="shared" si="645"/>
        <v>139661.60000000001</v>
      </c>
      <c r="M708" s="32">
        <f t="shared" si="646"/>
        <v>140746.20000000001</v>
      </c>
      <c r="N708" s="32">
        <f t="shared" si="647"/>
        <v>140746.20000000001</v>
      </c>
      <c r="O708" s="32"/>
      <c r="P708" s="32"/>
      <c r="Q708" s="32"/>
      <c r="R708" s="32">
        <f t="shared" si="635"/>
        <v>139661.60000000001</v>
      </c>
      <c r="S708" s="32">
        <f t="shared" si="636"/>
        <v>140746.20000000001</v>
      </c>
      <c r="T708" s="32">
        <f t="shared" si="637"/>
        <v>140746.20000000001</v>
      </c>
      <c r="U708" s="32"/>
      <c r="V708" s="32">
        <f t="shared" si="638"/>
        <v>139661.60000000001</v>
      </c>
      <c r="W708" s="32">
        <f t="shared" si="639"/>
        <v>140746.20000000001</v>
      </c>
      <c r="X708" s="32">
        <f t="shared" si="640"/>
        <v>140746.20000000001</v>
      </c>
      <c r="Y708" s="32"/>
      <c r="Z708" s="32"/>
      <c r="AA708" s="32"/>
      <c r="AB708" s="32">
        <f t="shared" si="641"/>
        <v>139661.60000000001</v>
      </c>
      <c r="AC708" s="32">
        <f t="shared" si="642"/>
        <v>140746.20000000001</v>
      </c>
      <c r="AD708" s="32">
        <f t="shared" si="643"/>
        <v>140746.20000000001</v>
      </c>
      <c r="AE708" s="32"/>
      <c r="AF708" s="33"/>
      <c r="AG708" s="34"/>
      <c r="AH708" s="1" t="str">
        <f t="shared" si="644"/>
        <v>0701</v>
      </c>
    </row>
    <row r="709" ht="78.75">
      <c r="A709" s="14" t="s">
        <v>461</v>
      </c>
      <c r="B709" s="15"/>
      <c r="C709" s="14"/>
      <c r="D709" s="14"/>
      <c r="E709" s="31" t="s">
        <v>462</v>
      </c>
      <c r="F709" s="32">
        <f>F710+F712</f>
        <v>38215.800000000003</v>
      </c>
      <c r="G709" s="32">
        <f>G710+G712</f>
        <v>38215.800000000003</v>
      </c>
      <c r="H709" s="32">
        <f>H710+H712</f>
        <v>38215.800000000003</v>
      </c>
      <c r="I709" s="32">
        <f>I710+I712</f>
        <v>0</v>
      </c>
      <c r="J709" s="32">
        <f>J710+J712</f>
        <v>0</v>
      </c>
      <c r="K709" s="32">
        <f>K710+K712</f>
        <v>0</v>
      </c>
      <c r="L709" s="32">
        <f t="shared" si="645"/>
        <v>38215.800000000003</v>
      </c>
      <c r="M709" s="32">
        <f t="shared" si="646"/>
        <v>38215.800000000003</v>
      </c>
      <c r="N709" s="32">
        <f t="shared" si="647"/>
        <v>38215.800000000003</v>
      </c>
      <c r="O709" s="32">
        <f>O710+O712</f>
        <v>-4859.3270000000002</v>
      </c>
      <c r="P709" s="32">
        <f>P710+P712</f>
        <v>-5806.3630000000003</v>
      </c>
      <c r="Q709" s="32">
        <f>Q710+Q712</f>
        <v>-5806.3630000000003</v>
      </c>
      <c r="R709" s="32">
        <f t="shared" si="635"/>
        <v>33356.473000000005</v>
      </c>
      <c r="S709" s="32">
        <f t="shared" si="636"/>
        <v>32409.437000000002</v>
      </c>
      <c r="T709" s="32">
        <f t="shared" si="637"/>
        <v>32409.437000000002</v>
      </c>
      <c r="U709" s="32">
        <f>U710+U712</f>
        <v>0</v>
      </c>
      <c r="V709" s="32">
        <f t="shared" si="638"/>
        <v>33356.473000000005</v>
      </c>
      <c r="W709" s="32">
        <f t="shared" si="639"/>
        <v>32409.437000000002</v>
      </c>
      <c r="X709" s="32">
        <f t="shared" si="640"/>
        <v>32409.437000000002</v>
      </c>
      <c r="Y709" s="32">
        <f>Y710+Y712</f>
        <v>0</v>
      </c>
      <c r="Z709" s="32">
        <f>Z710+Z712</f>
        <v>0</v>
      </c>
      <c r="AA709" s="32">
        <f>AA710+AA712</f>
        <v>0</v>
      </c>
      <c r="AB709" s="32">
        <f t="shared" si="641"/>
        <v>33356.473000000005</v>
      </c>
      <c r="AC709" s="32">
        <f t="shared" si="642"/>
        <v>32409.437000000002</v>
      </c>
      <c r="AD709" s="32">
        <f t="shared" si="643"/>
        <v>32409.437000000002</v>
      </c>
      <c r="AE709" s="32">
        <f>AE710+AE712</f>
        <v>0</v>
      </c>
      <c r="AF709" s="33"/>
      <c r="AG709" s="34"/>
      <c r="AH709" s="1" t="str">
        <f t="shared" si="644"/>
        <v/>
      </c>
    </row>
    <row r="710" ht="47.25">
      <c r="A710" s="14" t="s">
        <v>461</v>
      </c>
      <c r="B710" s="15" t="s">
        <v>55</v>
      </c>
      <c r="C710" s="14"/>
      <c r="D710" s="14"/>
      <c r="E710" s="31" t="s">
        <v>56</v>
      </c>
      <c r="F710" s="32">
        <f>F711</f>
        <v>20126.5</v>
      </c>
      <c r="G710" s="32">
        <f>G711</f>
        <v>20126.5</v>
      </c>
      <c r="H710" s="32">
        <f>H711</f>
        <v>20126.5</v>
      </c>
      <c r="I710" s="32">
        <f>I711</f>
        <v>0</v>
      </c>
      <c r="J710" s="32">
        <f>J711</f>
        <v>0</v>
      </c>
      <c r="K710" s="32">
        <f>K711</f>
        <v>0</v>
      </c>
      <c r="L710" s="32">
        <f t="shared" si="645"/>
        <v>20126.5</v>
      </c>
      <c r="M710" s="32">
        <f t="shared" si="646"/>
        <v>20126.5</v>
      </c>
      <c r="N710" s="32">
        <f t="shared" si="647"/>
        <v>20126.5</v>
      </c>
      <c r="O710" s="32">
        <f>O711</f>
        <v>0</v>
      </c>
      <c r="P710" s="32">
        <f>P711</f>
        <v>0</v>
      </c>
      <c r="Q710" s="32">
        <f>Q711</f>
        <v>0</v>
      </c>
      <c r="R710" s="32">
        <f t="shared" si="635"/>
        <v>20126.5</v>
      </c>
      <c r="S710" s="32">
        <f t="shared" si="636"/>
        <v>20126.5</v>
      </c>
      <c r="T710" s="32">
        <f t="shared" si="637"/>
        <v>20126.5</v>
      </c>
      <c r="U710" s="32">
        <f>U711</f>
        <v>0</v>
      </c>
      <c r="V710" s="32">
        <f t="shared" si="638"/>
        <v>20126.5</v>
      </c>
      <c r="W710" s="32">
        <f t="shared" si="639"/>
        <v>20126.5</v>
      </c>
      <c r="X710" s="32">
        <f t="shared" si="640"/>
        <v>20126.5</v>
      </c>
      <c r="Y710" s="32">
        <f>Y711</f>
        <v>0</v>
      </c>
      <c r="Z710" s="32">
        <f>Z711</f>
        <v>0</v>
      </c>
      <c r="AA710" s="32">
        <f>AA711</f>
        <v>0</v>
      </c>
      <c r="AB710" s="32">
        <f t="shared" si="641"/>
        <v>20126.5</v>
      </c>
      <c r="AC710" s="32">
        <f t="shared" si="642"/>
        <v>20126.5</v>
      </c>
      <c r="AD710" s="32">
        <f t="shared" si="643"/>
        <v>20126.5</v>
      </c>
      <c r="AE710" s="32">
        <f>AE711</f>
        <v>0</v>
      </c>
      <c r="AF710" s="33"/>
      <c r="AG710" s="34"/>
      <c r="AH710" s="1" t="str">
        <f t="shared" si="644"/>
        <v/>
      </c>
    </row>
    <row r="711">
      <c r="A711" s="14" t="s">
        <v>461</v>
      </c>
      <c r="B711" s="15">
        <v>600</v>
      </c>
      <c r="C711" s="14" t="s">
        <v>65</v>
      </c>
      <c r="D711" s="14" t="s">
        <v>31</v>
      </c>
      <c r="E711" s="31" t="s">
        <v>382</v>
      </c>
      <c r="F711" s="32">
        <v>20126.5</v>
      </c>
      <c r="G711" s="32">
        <v>20126.5</v>
      </c>
      <c r="H711" s="32">
        <v>20126.5</v>
      </c>
      <c r="I711" s="32"/>
      <c r="J711" s="32"/>
      <c r="K711" s="32"/>
      <c r="L711" s="32">
        <f t="shared" si="645"/>
        <v>20126.5</v>
      </c>
      <c r="M711" s="32">
        <f t="shared" si="646"/>
        <v>20126.5</v>
      </c>
      <c r="N711" s="32">
        <f t="shared" si="647"/>
        <v>20126.5</v>
      </c>
      <c r="O711" s="32"/>
      <c r="P711" s="32"/>
      <c r="Q711" s="32"/>
      <c r="R711" s="32">
        <f t="shared" si="635"/>
        <v>20126.5</v>
      </c>
      <c r="S711" s="32">
        <f t="shared" si="636"/>
        <v>20126.5</v>
      </c>
      <c r="T711" s="32">
        <f t="shared" si="637"/>
        <v>20126.5</v>
      </c>
      <c r="U711" s="32"/>
      <c r="V711" s="32">
        <f t="shared" si="638"/>
        <v>20126.5</v>
      </c>
      <c r="W711" s="32">
        <f t="shared" si="639"/>
        <v>20126.5</v>
      </c>
      <c r="X711" s="32">
        <f t="shared" si="640"/>
        <v>20126.5</v>
      </c>
      <c r="Y711" s="32"/>
      <c r="Z711" s="32"/>
      <c r="AA711" s="32"/>
      <c r="AB711" s="32">
        <f t="shared" si="641"/>
        <v>20126.5</v>
      </c>
      <c r="AC711" s="32">
        <f t="shared" si="642"/>
        <v>20126.5</v>
      </c>
      <c r="AD711" s="32">
        <f t="shared" si="643"/>
        <v>20126.5</v>
      </c>
      <c r="AE711" s="32"/>
      <c r="AF711" s="33"/>
      <c r="AG711" s="34"/>
      <c r="AH711" s="1" t="str">
        <f t="shared" si="644"/>
        <v>0701</v>
      </c>
    </row>
    <row r="712">
      <c r="A712" s="14" t="s">
        <v>461</v>
      </c>
      <c r="B712" s="15" t="s">
        <v>44</v>
      </c>
      <c r="C712" s="14"/>
      <c r="D712" s="14"/>
      <c r="E712" s="31" t="s">
        <v>45</v>
      </c>
      <c r="F712" s="32">
        <f>F713</f>
        <v>18089.299999999999</v>
      </c>
      <c r="G712" s="32">
        <f>G713</f>
        <v>18089.299999999999</v>
      </c>
      <c r="H712" s="32">
        <f>H713</f>
        <v>18089.299999999999</v>
      </c>
      <c r="I712" s="32">
        <f>I713</f>
        <v>0</v>
      </c>
      <c r="J712" s="32">
        <f>J713</f>
        <v>0</v>
      </c>
      <c r="K712" s="32">
        <f>K713</f>
        <v>0</v>
      </c>
      <c r="L712" s="32">
        <f t="shared" si="645"/>
        <v>18089.299999999999</v>
      </c>
      <c r="M712" s="32">
        <f t="shared" si="646"/>
        <v>18089.299999999999</v>
      </c>
      <c r="N712" s="32">
        <f t="shared" si="647"/>
        <v>18089.299999999999</v>
      </c>
      <c r="O712" s="32">
        <f>O713</f>
        <v>-4859.3270000000002</v>
      </c>
      <c r="P712" s="32">
        <f>P713</f>
        <v>-5806.3630000000003</v>
      </c>
      <c r="Q712" s="32">
        <f>Q713</f>
        <v>-5806.3630000000003</v>
      </c>
      <c r="R712" s="32">
        <f t="shared" si="635"/>
        <v>13229.972999999998</v>
      </c>
      <c r="S712" s="32">
        <f t="shared" si="636"/>
        <v>12282.936999999998</v>
      </c>
      <c r="T712" s="32">
        <f t="shared" si="637"/>
        <v>12282.936999999998</v>
      </c>
      <c r="U712" s="32">
        <f>U713</f>
        <v>0</v>
      </c>
      <c r="V712" s="32">
        <f t="shared" si="638"/>
        <v>13229.972999999998</v>
      </c>
      <c r="W712" s="32">
        <f t="shared" si="639"/>
        <v>12282.936999999998</v>
      </c>
      <c r="X712" s="32">
        <f t="shared" si="640"/>
        <v>12282.936999999998</v>
      </c>
      <c r="Y712" s="32">
        <f>Y713</f>
        <v>0</v>
      </c>
      <c r="Z712" s="32">
        <f>Z713</f>
        <v>0</v>
      </c>
      <c r="AA712" s="32">
        <f>AA713</f>
        <v>0</v>
      </c>
      <c r="AB712" s="32">
        <f t="shared" si="641"/>
        <v>13229.972999999998</v>
      </c>
      <c r="AC712" s="32">
        <f t="shared" si="642"/>
        <v>12282.936999999998</v>
      </c>
      <c r="AD712" s="32">
        <f t="shared" si="643"/>
        <v>12282.936999999998</v>
      </c>
      <c r="AE712" s="32">
        <f>AE713</f>
        <v>0</v>
      </c>
      <c r="AF712" s="33"/>
      <c r="AG712" s="34"/>
      <c r="AH712" s="1" t="str">
        <f t="shared" si="644"/>
        <v/>
      </c>
    </row>
    <row r="713">
      <c r="A713" s="14" t="s">
        <v>461</v>
      </c>
      <c r="B713" s="15">
        <v>800</v>
      </c>
      <c r="C713" s="14" t="s">
        <v>65</v>
      </c>
      <c r="D713" s="14" t="s">
        <v>31</v>
      </c>
      <c r="E713" s="31" t="s">
        <v>382</v>
      </c>
      <c r="F713" s="32">
        <v>18089.299999999999</v>
      </c>
      <c r="G713" s="32">
        <v>18089.299999999999</v>
      </c>
      <c r="H713" s="32">
        <v>18089.299999999999</v>
      </c>
      <c r="I713" s="32"/>
      <c r="J713" s="32"/>
      <c r="K713" s="32"/>
      <c r="L713" s="32">
        <f t="shared" si="645"/>
        <v>18089.299999999999</v>
      </c>
      <c r="M713" s="32">
        <f t="shared" si="646"/>
        <v>18089.299999999999</v>
      </c>
      <c r="N713" s="32">
        <f t="shared" si="647"/>
        <v>18089.299999999999</v>
      </c>
      <c r="O713" s="32">
        <v>-4859.3270000000002</v>
      </c>
      <c r="P713" s="32">
        <v>-5806.3630000000003</v>
      </c>
      <c r="Q713" s="32">
        <v>-5806.3630000000003</v>
      </c>
      <c r="R713" s="32">
        <f t="shared" si="635"/>
        <v>13229.972999999998</v>
      </c>
      <c r="S713" s="32">
        <f t="shared" si="636"/>
        <v>12282.936999999998</v>
      </c>
      <c r="T713" s="32">
        <f t="shared" si="637"/>
        <v>12282.936999999998</v>
      </c>
      <c r="U713" s="32"/>
      <c r="V713" s="32">
        <f t="shared" si="638"/>
        <v>13229.972999999998</v>
      </c>
      <c r="W713" s="32">
        <f t="shared" si="639"/>
        <v>12282.936999999998</v>
      </c>
      <c r="X713" s="32">
        <f t="shared" si="640"/>
        <v>12282.936999999998</v>
      </c>
      <c r="Y713" s="32"/>
      <c r="Z713" s="32"/>
      <c r="AA713" s="32"/>
      <c r="AB713" s="32">
        <f t="shared" si="641"/>
        <v>13229.972999999998</v>
      </c>
      <c r="AC713" s="32">
        <f t="shared" si="642"/>
        <v>12282.936999999998</v>
      </c>
      <c r="AD713" s="32">
        <f t="shared" si="643"/>
        <v>12282.936999999998</v>
      </c>
      <c r="AE713" s="32"/>
      <c r="AF713" s="33"/>
      <c r="AG713" s="34"/>
      <c r="AH713" s="1" t="str">
        <f t="shared" si="644"/>
        <v>0701</v>
      </c>
    </row>
    <row r="714" ht="78.75">
      <c r="A714" s="14" t="s">
        <v>463</v>
      </c>
      <c r="B714" s="15"/>
      <c r="C714" s="14"/>
      <c r="D714" s="14"/>
      <c r="E714" s="31" t="s">
        <v>464</v>
      </c>
      <c r="F714" s="32">
        <f t="shared" ref="F714:F721" si="648">F715</f>
        <v>8363.8999999999996</v>
      </c>
      <c r="G714" s="32">
        <f t="shared" ref="G714:G721" si="649">G715</f>
        <v>8363.8999999999996</v>
      </c>
      <c r="H714" s="32">
        <f t="shared" ref="H714:H721" si="650">H715</f>
        <v>8363.8999999999996</v>
      </c>
      <c r="I714" s="32">
        <f t="shared" ref="I714:I721" si="651">I715</f>
        <v>0</v>
      </c>
      <c r="J714" s="32">
        <f t="shared" ref="J714:J721" si="652">J715</f>
        <v>0</v>
      </c>
      <c r="K714" s="32">
        <f t="shared" ref="K714:K721" si="653">K715</f>
        <v>0</v>
      </c>
      <c r="L714" s="32">
        <f t="shared" si="645"/>
        <v>8363.8999999999996</v>
      </c>
      <c r="M714" s="32">
        <f t="shared" si="646"/>
        <v>8363.8999999999996</v>
      </c>
      <c r="N714" s="32">
        <f t="shared" si="647"/>
        <v>8363.8999999999996</v>
      </c>
      <c r="O714" s="32">
        <f t="shared" ref="O714:O721" si="654">O715</f>
        <v>0</v>
      </c>
      <c r="P714" s="32">
        <f t="shared" ref="P714:P721" si="655">P715</f>
        <v>0</v>
      </c>
      <c r="Q714" s="32">
        <f t="shared" ref="Q714:Q721" si="656">Q715</f>
        <v>0</v>
      </c>
      <c r="R714" s="32">
        <f t="shared" si="635"/>
        <v>8363.8999999999996</v>
      </c>
      <c r="S714" s="32">
        <f t="shared" si="636"/>
        <v>8363.8999999999996</v>
      </c>
      <c r="T714" s="32">
        <f t="shared" si="637"/>
        <v>8363.8999999999996</v>
      </c>
      <c r="U714" s="32">
        <f t="shared" ref="U714:U721" si="657">U715</f>
        <v>0</v>
      </c>
      <c r="V714" s="32">
        <f t="shared" si="638"/>
        <v>8363.8999999999996</v>
      </c>
      <c r="W714" s="32">
        <f t="shared" si="639"/>
        <v>8363.8999999999996</v>
      </c>
      <c r="X714" s="32">
        <f t="shared" si="640"/>
        <v>8363.8999999999996</v>
      </c>
      <c r="Y714" s="32">
        <f t="shared" ref="Y714:Y721" si="658">Y715</f>
        <v>0</v>
      </c>
      <c r="Z714" s="32">
        <f t="shared" ref="Z714:Z721" si="659">Z715</f>
        <v>0</v>
      </c>
      <c r="AA714" s="32">
        <f t="shared" ref="AA714:AA721" si="660">AA715</f>
        <v>0</v>
      </c>
      <c r="AB714" s="32">
        <f t="shared" si="641"/>
        <v>8363.8999999999996</v>
      </c>
      <c r="AC714" s="32">
        <f t="shared" si="642"/>
        <v>8363.8999999999996</v>
      </c>
      <c r="AD714" s="32">
        <f t="shared" si="643"/>
        <v>8363.8999999999996</v>
      </c>
      <c r="AE714" s="32">
        <f t="shared" ref="AE714:AE721" si="661">AE715</f>
        <v>0</v>
      </c>
      <c r="AF714" s="33"/>
      <c r="AG714" s="34"/>
      <c r="AH714" s="1" t="str">
        <f t="shared" si="644"/>
        <v/>
      </c>
    </row>
    <row r="715" ht="47.25">
      <c r="A715" s="14" t="s">
        <v>463</v>
      </c>
      <c r="B715" s="15" t="s">
        <v>55</v>
      </c>
      <c r="C715" s="14"/>
      <c r="D715" s="14"/>
      <c r="E715" s="31" t="s">
        <v>56</v>
      </c>
      <c r="F715" s="32">
        <f t="shared" si="648"/>
        <v>8363.8999999999996</v>
      </c>
      <c r="G715" s="32">
        <f t="shared" si="649"/>
        <v>8363.8999999999996</v>
      </c>
      <c r="H715" s="32">
        <f t="shared" si="650"/>
        <v>8363.8999999999996</v>
      </c>
      <c r="I715" s="32">
        <f t="shared" si="651"/>
        <v>0</v>
      </c>
      <c r="J715" s="32">
        <f t="shared" si="652"/>
        <v>0</v>
      </c>
      <c r="K715" s="32">
        <f t="shared" si="653"/>
        <v>0</v>
      </c>
      <c r="L715" s="32">
        <f t="shared" si="645"/>
        <v>8363.8999999999996</v>
      </c>
      <c r="M715" s="32">
        <f t="shared" si="646"/>
        <v>8363.8999999999996</v>
      </c>
      <c r="N715" s="32">
        <f t="shared" si="647"/>
        <v>8363.8999999999996</v>
      </c>
      <c r="O715" s="32">
        <f t="shared" si="654"/>
        <v>0</v>
      </c>
      <c r="P715" s="32">
        <f t="shared" si="655"/>
        <v>0</v>
      </c>
      <c r="Q715" s="32">
        <f t="shared" si="656"/>
        <v>0</v>
      </c>
      <c r="R715" s="32">
        <f t="shared" si="635"/>
        <v>8363.8999999999996</v>
      </c>
      <c r="S715" s="32">
        <f t="shared" si="636"/>
        <v>8363.8999999999996</v>
      </c>
      <c r="T715" s="32">
        <f t="shared" si="637"/>
        <v>8363.8999999999996</v>
      </c>
      <c r="U715" s="32">
        <f t="shared" si="657"/>
        <v>0</v>
      </c>
      <c r="V715" s="32">
        <f t="shared" si="638"/>
        <v>8363.8999999999996</v>
      </c>
      <c r="W715" s="32">
        <f t="shared" si="639"/>
        <v>8363.8999999999996</v>
      </c>
      <c r="X715" s="32">
        <f t="shared" si="640"/>
        <v>8363.8999999999996</v>
      </c>
      <c r="Y715" s="32">
        <f t="shared" si="658"/>
        <v>0</v>
      </c>
      <c r="Z715" s="32">
        <f t="shared" si="659"/>
        <v>0</v>
      </c>
      <c r="AA715" s="32">
        <f t="shared" si="660"/>
        <v>0</v>
      </c>
      <c r="AB715" s="32">
        <f t="shared" si="641"/>
        <v>8363.8999999999996</v>
      </c>
      <c r="AC715" s="32">
        <f t="shared" si="642"/>
        <v>8363.8999999999996</v>
      </c>
      <c r="AD715" s="32">
        <f t="shared" si="643"/>
        <v>8363.8999999999996</v>
      </c>
      <c r="AE715" s="32">
        <f t="shared" si="661"/>
        <v>0</v>
      </c>
      <c r="AF715" s="33"/>
      <c r="AG715" s="34"/>
      <c r="AH715" s="1" t="str">
        <f t="shared" si="644"/>
        <v/>
      </c>
    </row>
    <row r="716">
      <c r="A716" s="14" t="s">
        <v>463</v>
      </c>
      <c r="B716" s="15">
        <v>600</v>
      </c>
      <c r="C716" s="14" t="s">
        <v>65</v>
      </c>
      <c r="D716" s="14" t="s">
        <v>288</v>
      </c>
      <c r="E716" s="31" t="s">
        <v>339</v>
      </c>
      <c r="F716" s="32">
        <v>8363.8999999999996</v>
      </c>
      <c r="G716" s="32">
        <v>8363.8999999999996</v>
      </c>
      <c r="H716" s="32">
        <v>8363.8999999999996</v>
      </c>
      <c r="I716" s="32"/>
      <c r="J716" s="32"/>
      <c r="K716" s="32"/>
      <c r="L716" s="32">
        <f t="shared" si="645"/>
        <v>8363.8999999999996</v>
      </c>
      <c r="M716" s="32">
        <f t="shared" si="646"/>
        <v>8363.8999999999996</v>
      </c>
      <c r="N716" s="32">
        <f t="shared" si="647"/>
        <v>8363.8999999999996</v>
      </c>
      <c r="O716" s="32"/>
      <c r="P716" s="32"/>
      <c r="Q716" s="32"/>
      <c r="R716" s="32">
        <f t="shared" si="635"/>
        <v>8363.8999999999996</v>
      </c>
      <c r="S716" s="32">
        <f t="shared" si="636"/>
        <v>8363.8999999999996</v>
      </c>
      <c r="T716" s="32">
        <f t="shared" si="637"/>
        <v>8363.8999999999996</v>
      </c>
      <c r="U716" s="32"/>
      <c r="V716" s="32">
        <f t="shared" si="638"/>
        <v>8363.8999999999996</v>
      </c>
      <c r="W716" s="32">
        <f t="shared" si="639"/>
        <v>8363.8999999999996</v>
      </c>
      <c r="X716" s="32">
        <f t="shared" si="640"/>
        <v>8363.8999999999996</v>
      </c>
      <c r="Y716" s="32"/>
      <c r="Z716" s="32"/>
      <c r="AA716" s="32"/>
      <c r="AB716" s="32">
        <f t="shared" si="641"/>
        <v>8363.8999999999996</v>
      </c>
      <c r="AC716" s="32">
        <f t="shared" si="642"/>
        <v>8363.8999999999996</v>
      </c>
      <c r="AD716" s="32">
        <f t="shared" si="643"/>
        <v>8363.8999999999996</v>
      </c>
      <c r="AE716" s="32"/>
      <c r="AF716" s="33"/>
      <c r="AG716" s="34"/>
      <c r="AH716" s="1" t="str">
        <f t="shared" si="644"/>
        <v>0702</v>
      </c>
    </row>
    <row r="717" ht="63">
      <c r="A717" s="14" t="s">
        <v>465</v>
      </c>
      <c r="B717" s="15"/>
      <c r="C717" s="14"/>
      <c r="D717" s="14"/>
      <c r="E717" s="31" t="s">
        <v>466</v>
      </c>
      <c r="F717" s="32">
        <f t="shared" si="648"/>
        <v>1566.3</v>
      </c>
      <c r="G717" s="32">
        <f t="shared" si="649"/>
        <v>1566.3</v>
      </c>
      <c r="H717" s="32">
        <f t="shared" si="650"/>
        <v>1566.3</v>
      </c>
      <c r="I717" s="32">
        <f t="shared" si="651"/>
        <v>0</v>
      </c>
      <c r="J717" s="32">
        <f t="shared" si="652"/>
        <v>0</v>
      </c>
      <c r="K717" s="32">
        <f t="shared" si="653"/>
        <v>0</v>
      </c>
      <c r="L717" s="32">
        <f t="shared" si="645"/>
        <v>1566.3</v>
      </c>
      <c r="M717" s="32">
        <f t="shared" si="646"/>
        <v>1566.3</v>
      </c>
      <c r="N717" s="32">
        <f t="shared" si="647"/>
        <v>1566.3</v>
      </c>
      <c r="O717" s="32">
        <f t="shared" si="654"/>
        <v>0</v>
      </c>
      <c r="P717" s="32">
        <f t="shared" si="655"/>
        <v>0</v>
      </c>
      <c r="Q717" s="32">
        <f t="shared" si="656"/>
        <v>0</v>
      </c>
      <c r="R717" s="32">
        <f t="shared" si="635"/>
        <v>1566.3</v>
      </c>
      <c r="S717" s="32">
        <f t="shared" si="636"/>
        <v>1566.3</v>
      </c>
      <c r="T717" s="32">
        <f t="shared" si="637"/>
        <v>1566.3</v>
      </c>
      <c r="U717" s="32">
        <f t="shared" si="657"/>
        <v>0</v>
      </c>
      <c r="V717" s="32">
        <f t="shared" si="638"/>
        <v>1566.3</v>
      </c>
      <c r="W717" s="32">
        <f t="shared" si="639"/>
        <v>1566.3</v>
      </c>
      <c r="X717" s="32">
        <f t="shared" si="640"/>
        <v>1566.3</v>
      </c>
      <c r="Y717" s="32">
        <f t="shared" si="658"/>
        <v>0</v>
      </c>
      <c r="Z717" s="32">
        <f t="shared" si="659"/>
        <v>0</v>
      </c>
      <c r="AA717" s="32">
        <f t="shared" si="660"/>
        <v>0</v>
      </c>
      <c r="AB717" s="32">
        <f t="shared" si="641"/>
        <v>1566.3</v>
      </c>
      <c r="AC717" s="32">
        <f t="shared" si="642"/>
        <v>1566.3</v>
      </c>
      <c r="AD717" s="32">
        <f t="shared" si="643"/>
        <v>1566.3</v>
      </c>
      <c r="AE717" s="32">
        <f t="shared" si="661"/>
        <v>0</v>
      </c>
      <c r="AF717" s="33"/>
      <c r="AG717" s="34"/>
      <c r="AH717" s="1" t="str">
        <f t="shared" si="644"/>
        <v/>
      </c>
    </row>
    <row r="718" ht="47.25">
      <c r="A718" s="14" t="s">
        <v>465</v>
      </c>
      <c r="B718" s="15" t="s">
        <v>55</v>
      </c>
      <c r="C718" s="14"/>
      <c r="D718" s="14"/>
      <c r="E718" s="31" t="s">
        <v>56</v>
      </c>
      <c r="F718" s="32">
        <f t="shared" si="648"/>
        <v>1566.3</v>
      </c>
      <c r="G718" s="32">
        <f t="shared" si="649"/>
        <v>1566.3</v>
      </c>
      <c r="H718" s="32">
        <f t="shared" si="650"/>
        <v>1566.3</v>
      </c>
      <c r="I718" s="32">
        <f t="shared" si="651"/>
        <v>0</v>
      </c>
      <c r="J718" s="32">
        <f t="shared" si="652"/>
        <v>0</v>
      </c>
      <c r="K718" s="32">
        <f t="shared" si="653"/>
        <v>0</v>
      </c>
      <c r="L718" s="32">
        <f t="shared" si="645"/>
        <v>1566.3</v>
      </c>
      <c r="M718" s="32">
        <f t="shared" si="646"/>
        <v>1566.3</v>
      </c>
      <c r="N718" s="32">
        <f t="shared" si="647"/>
        <v>1566.3</v>
      </c>
      <c r="O718" s="32">
        <f t="shared" si="654"/>
        <v>0</v>
      </c>
      <c r="P718" s="32">
        <f t="shared" si="655"/>
        <v>0</v>
      </c>
      <c r="Q718" s="32">
        <f t="shared" si="656"/>
        <v>0</v>
      </c>
      <c r="R718" s="32">
        <f t="shared" si="635"/>
        <v>1566.3</v>
      </c>
      <c r="S718" s="32">
        <f t="shared" si="636"/>
        <v>1566.3</v>
      </c>
      <c r="T718" s="32">
        <f t="shared" si="637"/>
        <v>1566.3</v>
      </c>
      <c r="U718" s="32">
        <f t="shared" si="657"/>
        <v>0</v>
      </c>
      <c r="V718" s="32">
        <f t="shared" si="638"/>
        <v>1566.3</v>
      </c>
      <c r="W718" s="32">
        <f t="shared" si="639"/>
        <v>1566.3</v>
      </c>
      <c r="X718" s="32">
        <f t="shared" si="640"/>
        <v>1566.3</v>
      </c>
      <c r="Y718" s="32">
        <f t="shared" si="658"/>
        <v>0</v>
      </c>
      <c r="Z718" s="32">
        <f t="shared" si="659"/>
        <v>0</v>
      </c>
      <c r="AA718" s="32">
        <f t="shared" si="660"/>
        <v>0</v>
      </c>
      <c r="AB718" s="32">
        <f t="shared" si="641"/>
        <v>1566.3</v>
      </c>
      <c r="AC718" s="32">
        <f t="shared" si="642"/>
        <v>1566.3</v>
      </c>
      <c r="AD718" s="32">
        <f t="shared" si="643"/>
        <v>1566.3</v>
      </c>
      <c r="AE718" s="32">
        <f t="shared" si="661"/>
        <v>0</v>
      </c>
      <c r="AF718" s="33"/>
      <c r="AG718" s="34"/>
      <c r="AH718" s="1" t="str">
        <f t="shared" si="644"/>
        <v/>
      </c>
    </row>
    <row r="719" ht="31.5">
      <c r="A719" s="14" t="s">
        <v>465</v>
      </c>
      <c r="B719" s="15">
        <v>600</v>
      </c>
      <c r="C719" s="14" t="s">
        <v>100</v>
      </c>
      <c r="D719" s="14" t="s">
        <v>321</v>
      </c>
      <c r="E719" s="31" t="s">
        <v>322</v>
      </c>
      <c r="F719" s="32">
        <v>1566.3</v>
      </c>
      <c r="G719" s="32">
        <v>1566.3</v>
      </c>
      <c r="H719" s="32">
        <v>1566.3</v>
      </c>
      <c r="I719" s="32"/>
      <c r="J719" s="32"/>
      <c r="K719" s="32"/>
      <c r="L719" s="32">
        <f t="shared" si="645"/>
        <v>1566.3</v>
      </c>
      <c r="M719" s="32">
        <f t="shared" si="646"/>
        <v>1566.3</v>
      </c>
      <c r="N719" s="32">
        <f t="shared" si="647"/>
        <v>1566.3</v>
      </c>
      <c r="O719" s="32"/>
      <c r="P719" s="32"/>
      <c r="Q719" s="32"/>
      <c r="R719" s="32">
        <f t="shared" si="635"/>
        <v>1566.3</v>
      </c>
      <c r="S719" s="32">
        <f t="shared" si="636"/>
        <v>1566.3</v>
      </c>
      <c r="T719" s="32">
        <f t="shared" si="637"/>
        <v>1566.3</v>
      </c>
      <c r="U719" s="32"/>
      <c r="V719" s="32">
        <f t="shared" si="638"/>
        <v>1566.3</v>
      </c>
      <c r="W719" s="32">
        <f t="shared" si="639"/>
        <v>1566.3</v>
      </c>
      <c r="X719" s="32">
        <f t="shared" si="640"/>
        <v>1566.3</v>
      </c>
      <c r="Y719" s="32"/>
      <c r="Z719" s="32"/>
      <c r="AA719" s="32"/>
      <c r="AB719" s="32">
        <f t="shared" si="641"/>
        <v>1566.3</v>
      </c>
      <c r="AC719" s="32">
        <f t="shared" si="642"/>
        <v>1566.3</v>
      </c>
      <c r="AD719" s="32">
        <f t="shared" si="643"/>
        <v>1566.3</v>
      </c>
      <c r="AE719" s="32"/>
      <c r="AF719" s="33"/>
      <c r="AG719" s="34"/>
      <c r="AH719" s="1" t="str">
        <f t="shared" si="644"/>
        <v>1006</v>
      </c>
    </row>
    <row r="720" ht="47.25">
      <c r="A720" s="14" t="s">
        <v>467</v>
      </c>
      <c r="B720" s="15"/>
      <c r="C720" s="14"/>
      <c r="D720" s="14"/>
      <c r="E720" s="31" t="s">
        <v>468</v>
      </c>
      <c r="F720" s="32">
        <f t="shared" si="648"/>
        <v>20649.299999999999</v>
      </c>
      <c r="G720" s="32">
        <f t="shared" si="649"/>
        <v>20809.599999999999</v>
      </c>
      <c r="H720" s="32">
        <f t="shared" si="650"/>
        <v>20809.599999999999</v>
      </c>
      <c r="I720" s="32">
        <f t="shared" si="651"/>
        <v>0</v>
      </c>
      <c r="J720" s="32">
        <f t="shared" si="652"/>
        <v>0</v>
      </c>
      <c r="K720" s="32">
        <f t="shared" si="653"/>
        <v>0</v>
      </c>
      <c r="L720" s="32">
        <f t="shared" si="645"/>
        <v>20649.299999999999</v>
      </c>
      <c r="M720" s="32">
        <f t="shared" si="646"/>
        <v>20809.599999999999</v>
      </c>
      <c r="N720" s="32">
        <f t="shared" si="647"/>
        <v>20809.599999999999</v>
      </c>
      <c r="O720" s="32">
        <f t="shared" si="654"/>
        <v>0</v>
      </c>
      <c r="P720" s="32">
        <f t="shared" si="655"/>
        <v>0</v>
      </c>
      <c r="Q720" s="32">
        <f t="shared" si="656"/>
        <v>0</v>
      </c>
      <c r="R720" s="32">
        <f t="shared" si="635"/>
        <v>20649.299999999999</v>
      </c>
      <c r="S720" s="32">
        <f t="shared" si="636"/>
        <v>20809.599999999999</v>
      </c>
      <c r="T720" s="32">
        <f t="shared" si="637"/>
        <v>20809.599999999999</v>
      </c>
      <c r="U720" s="32">
        <f t="shared" si="657"/>
        <v>0</v>
      </c>
      <c r="V720" s="32">
        <f t="shared" si="638"/>
        <v>20649.299999999999</v>
      </c>
      <c r="W720" s="32">
        <f t="shared" si="639"/>
        <v>20809.599999999999</v>
      </c>
      <c r="X720" s="32">
        <f t="shared" si="640"/>
        <v>20809.599999999999</v>
      </c>
      <c r="Y720" s="32">
        <f t="shared" si="658"/>
        <v>0</v>
      </c>
      <c r="Z720" s="32">
        <f t="shared" si="659"/>
        <v>0</v>
      </c>
      <c r="AA720" s="32">
        <f t="shared" si="660"/>
        <v>0</v>
      </c>
      <c r="AB720" s="32">
        <f t="shared" si="641"/>
        <v>20649.299999999999</v>
      </c>
      <c r="AC720" s="32">
        <f t="shared" si="642"/>
        <v>20809.599999999999</v>
      </c>
      <c r="AD720" s="32">
        <f t="shared" si="643"/>
        <v>20809.599999999999</v>
      </c>
      <c r="AE720" s="32">
        <f t="shared" si="661"/>
        <v>0</v>
      </c>
      <c r="AF720" s="33"/>
      <c r="AG720" s="34"/>
      <c r="AH720" s="1" t="str">
        <f t="shared" si="644"/>
        <v/>
      </c>
    </row>
    <row r="721" ht="47.25">
      <c r="A721" s="14" t="s">
        <v>467</v>
      </c>
      <c r="B721" s="15" t="s">
        <v>55</v>
      </c>
      <c r="C721" s="14"/>
      <c r="D721" s="14"/>
      <c r="E721" s="31" t="s">
        <v>56</v>
      </c>
      <c r="F721" s="32">
        <f t="shared" si="648"/>
        <v>20649.299999999999</v>
      </c>
      <c r="G721" s="32">
        <f t="shared" si="649"/>
        <v>20809.599999999999</v>
      </c>
      <c r="H721" s="32">
        <f t="shared" si="650"/>
        <v>20809.599999999999</v>
      </c>
      <c r="I721" s="32">
        <f t="shared" si="651"/>
        <v>0</v>
      </c>
      <c r="J721" s="32">
        <f t="shared" si="652"/>
        <v>0</v>
      </c>
      <c r="K721" s="32">
        <f t="shared" si="653"/>
        <v>0</v>
      </c>
      <c r="L721" s="32">
        <f t="shared" si="645"/>
        <v>20649.299999999999</v>
      </c>
      <c r="M721" s="32">
        <f t="shared" si="646"/>
        <v>20809.599999999999</v>
      </c>
      <c r="N721" s="32">
        <f t="shared" si="647"/>
        <v>20809.599999999999</v>
      </c>
      <c r="O721" s="32">
        <f t="shared" si="654"/>
        <v>0</v>
      </c>
      <c r="P721" s="32">
        <f t="shared" si="655"/>
        <v>0</v>
      </c>
      <c r="Q721" s="32">
        <f t="shared" si="656"/>
        <v>0</v>
      </c>
      <c r="R721" s="32">
        <f t="shared" si="635"/>
        <v>20649.299999999999</v>
      </c>
      <c r="S721" s="32">
        <f t="shared" si="636"/>
        <v>20809.599999999999</v>
      </c>
      <c r="T721" s="32">
        <f t="shared" si="637"/>
        <v>20809.599999999999</v>
      </c>
      <c r="U721" s="32">
        <f t="shared" si="657"/>
        <v>0</v>
      </c>
      <c r="V721" s="32">
        <f t="shared" si="638"/>
        <v>20649.299999999999</v>
      </c>
      <c r="W721" s="32">
        <f t="shared" si="639"/>
        <v>20809.599999999999</v>
      </c>
      <c r="X721" s="32">
        <f t="shared" si="640"/>
        <v>20809.599999999999</v>
      </c>
      <c r="Y721" s="32">
        <f t="shared" si="658"/>
        <v>0</v>
      </c>
      <c r="Z721" s="32">
        <f t="shared" si="659"/>
        <v>0</v>
      </c>
      <c r="AA721" s="32">
        <f t="shared" si="660"/>
        <v>0</v>
      </c>
      <c r="AB721" s="32">
        <f t="shared" si="641"/>
        <v>20649.299999999999</v>
      </c>
      <c r="AC721" s="32">
        <f t="shared" si="642"/>
        <v>20809.599999999999</v>
      </c>
      <c r="AD721" s="32">
        <f t="shared" si="643"/>
        <v>20809.599999999999</v>
      </c>
      <c r="AE721" s="32">
        <f t="shared" si="661"/>
        <v>0</v>
      </c>
      <c r="AF721" s="33"/>
      <c r="AG721" s="34"/>
      <c r="AH721" s="1" t="str">
        <f t="shared" si="644"/>
        <v/>
      </c>
    </row>
    <row r="722">
      <c r="A722" s="14" t="s">
        <v>467</v>
      </c>
      <c r="B722" s="15">
        <v>600</v>
      </c>
      <c r="C722" s="14" t="s">
        <v>65</v>
      </c>
      <c r="D722" s="14" t="s">
        <v>51</v>
      </c>
      <c r="E722" s="31" t="s">
        <v>208</v>
      </c>
      <c r="F722" s="32">
        <v>20649.299999999999</v>
      </c>
      <c r="G722" s="32">
        <v>20809.599999999999</v>
      </c>
      <c r="H722" s="32">
        <v>20809.599999999999</v>
      </c>
      <c r="I722" s="32"/>
      <c r="J722" s="32"/>
      <c r="K722" s="32"/>
      <c r="L722" s="32">
        <f t="shared" si="645"/>
        <v>20649.299999999999</v>
      </c>
      <c r="M722" s="32">
        <f t="shared" si="646"/>
        <v>20809.599999999999</v>
      </c>
      <c r="N722" s="32">
        <f t="shared" si="647"/>
        <v>20809.599999999999</v>
      </c>
      <c r="O722" s="32"/>
      <c r="P722" s="32"/>
      <c r="Q722" s="32"/>
      <c r="R722" s="32">
        <f t="shared" si="635"/>
        <v>20649.299999999999</v>
      </c>
      <c r="S722" s="32">
        <f t="shared" si="636"/>
        <v>20809.599999999999</v>
      </c>
      <c r="T722" s="32">
        <f t="shared" si="637"/>
        <v>20809.599999999999</v>
      </c>
      <c r="U722" s="32"/>
      <c r="V722" s="32">
        <f t="shared" si="638"/>
        <v>20649.299999999999</v>
      </c>
      <c r="W722" s="32">
        <f t="shared" si="639"/>
        <v>20809.599999999999</v>
      </c>
      <c r="X722" s="32">
        <f t="shared" si="640"/>
        <v>20809.599999999999</v>
      </c>
      <c r="Y722" s="32"/>
      <c r="Z722" s="32"/>
      <c r="AA722" s="32"/>
      <c r="AB722" s="32">
        <f t="shared" si="641"/>
        <v>20649.299999999999</v>
      </c>
      <c r="AC722" s="32">
        <f t="shared" si="642"/>
        <v>20809.599999999999</v>
      </c>
      <c r="AD722" s="32">
        <f t="shared" si="643"/>
        <v>20809.599999999999</v>
      </c>
      <c r="AE722" s="32"/>
      <c r="AF722" s="33"/>
      <c r="AG722" s="34"/>
      <c r="AH722" s="1" t="str">
        <f t="shared" si="644"/>
        <v>0703</v>
      </c>
    </row>
    <row r="723" ht="63">
      <c r="A723" s="14" t="s">
        <v>469</v>
      </c>
      <c r="B723" s="15"/>
      <c r="C723" s="14"/>
      <c r="D723" s="14"/>
      <c r="E723" s="31" t="s">
        <v>470</v>
      </c>
      <c r="F723" s="32">
        <f>F724+F727+F740+F751+F755</f>
        <v>2424523.2000000002</v>
      </c>
      <c r="G723" s="32">
        <f>G724+G727+G740+G751+G755</f>
        <v>2865496.5</v>
      </c>
      <c r="H723" s="32">
        <f>H724+H727+H740+H751+H755</f>
        <v>2956998</v>
      </c>
      <c r="I723" s="32">
        <f>I724+I727+I740+I751+I755</f>
        <v>0</v>
      </c>
      <c r="J723" s="32">
        <f>J724+J727+J740+J751+J755</f>
        <v>0</v>
      </c>
      <c r="K723" s="32">
        <f>K724+K727+K740+K751+K755</f>
        <v>-99.709999999999994</v>
      </c>
      <c r="L723" s="32">
        <f t="shared" si="645"/>
        <v>2424523.2000000002</v>
      </c>
      <c r="M723" s="32">
        <f t="shared" si="646"/>
        <v>2865496.5</v>
      </c>
      <c r="N723" s="32">
        <f t="shared" si="647"/>
        <v>2956898.29</v>
      </c>
      <c r="O723" s="32">
        <f>O724+O727+O740+O751+O755</f>
        <v>-243697.60500000004</v>
      </c>
      <c r="P723" s="32">
        <f>P724+P727+P740+P751+P755</f>
        <v>0</v>
      </c>
      <c r="Q723" s="32">
        <f>Q724+Q727+Q740+Q751+Q755</f>
        <v>459411.09999999998</v>
      </c>
      <c r="R723" s="32">
        <f t="shared" si="635"/>
        <v>2180825.5950000002</v>
      </c>
      <c r="S723" s="32">
        <f t="shared" si="636"/>
        <v>2865496.5</v>
      </c>
      <c r="T723" s="32">
        <f t="shared" si="637"/>
        <v>3416309.3900000001</v>
      </c>
      <c r="U723" s="32">
        <f>U724+U727+U740+U751+U755</f>
        <v>-6000</v>
      </c>
      <c r="V723" s="32">
        <f t="shared" si="638"/>
        <v>2174825.5950000002</v>
      </c>
      <c r="W723" s="32">
        <f t="shared" si="639"/>
        <v>2865496.5</v>
      </c>
      <c r="X723" s="32">
        <f t="shared" si="640"/>
        <v>3416309.3900000001</v>
      </c>
      <c r="Y723" s="32">
        <f>Y724+Y727+Y740+Y751+Y755+Y737</f>
        <v>30632.421999999999</v>
      </c>
      <c r="Z723" s="32">
        <f>Z724+Z727+Z740+Z751+Z755+Z737</f>
        <v>0</v>
      </c>
      <c r="AA723" s="32">
        <f>AA724+AA727+AA740+AA751+AA755+AA737</f>
        <v>0</v>
      </c>
      <c r="AB723" s="32">
        <f t="shared" si="641"/>
        <v>2205458.017</v>
      </c>
      <c r="AC723" s="32">
        <f t="shared" si="642"/>
        <v>2865496.5</v>
      </c>
      <c r="AD723" s="32">
        <f t="shared" si="643"/>
        <v>3416309.3900000001</v>
      </c>
      <c r="AE723" s="32">
        <f>AE724+AE727+AE740+AE751+AE755</f>
        <v>0</v>
      </c>
      <c r="AF723" s="33"/>
      <c r="AG723" s="34"/>
      <c r="AH723" s="1" t="str">
        <f t="shared" si="644"/>
        <v/>
      </c>
    </row>
    <row r="724" ht="47.25">
      <c r="A724" s="14" t="s">
        <v>471</v>
      </c>
      <c r="B724" s="15"/>
      <c r="C724" s="14"/>
      <c r="D724" s="14"/>
      <c r="E724" s="31" t="s">
        <v>472</v>
      </c>
      <c r="F724" s="32">
        <f t="shared" ref="F724:F725" si="662">F725</f>
        <v>186030.80000000002</v>
      </c>
      <c r="G724" s="32">
        <f t="shared" ref="G724:G725" si="663">G725</f>
        <v>319371.90000000002</v>
      </c>
      <c r="H724" s="32">
        <f t="shared" ref="H724:H725" si="664">H725</f>
        <v>0</v>
      </c>
      <c r="I724" s="32">
        <f t="shared" ref="I724:I725" si="665">I725</f>
        <v>0</v>
      </c>
      <c r="J724" s="32">
        <f t="shared" ref="J724:J725" si="666">J725</f>
        <v>0</v>
      </c>
      <c r="K724" s="32">
        <f t="shared" ref="K724:K725" si="667">K725</f>
        <v>0</v>
      </c>
      <c r="L724" s="32">
        <f t="shared" si="645"/>
        <v>186030.80000000002</v>
      </c>
      <c r="M724" s="32">
        <f t="shared" si="646"/>
        <v>319371.90000000002</v>
      </c>
      <c r="N724" s="32">
        <f t="shared" si="647"/>
        <v>0</v>
      </c>
      <c r="O724" s="32">
        <f t="shared" ref="O724:O725" si="668">O725</f>
        <v>-45968.428999999996</v>
      </c>
      <c r="P724" s="32">
        <f t="shared" ref="P724:P725" si="669">P725</f>
        <v>0</v>
      </c>
      <c r="Q724" s="32">
        <f t="shared" ref="Q724:Q725" si="670">Q725</f>
        <v>45968.428999999996</v>
      </c>
      <c r="R724" s="32">
        <f t="shared" si="635"/>
        <v>140062.37100000001</v>
      </c>
      <c r="S724" s="32">
        <f t="shared" si="636"/>
        <v>319371.90000000002</v>
      </c>
      <c r="T724" s="32">
        <f t="shared" si="637"/>
        <v>45968.428999999996</v>
      </c>
      <c r="U724" s="32">
        <f t="shared" ref="U724:U725" si="671">U725</f>
        <v>-6000</v>
      </c>
      <c r="V724" s="32">
        <f t="shared" si="638"/>
        <v>134062.37100000001</v>
      </c>
      <c r="W724" s="32">
        <f t="shared" si="639"/>
        <v>319371.90000000002</v>
      </c>
      <c r="X724" s="32">
        <f t="shared" si="640"/>
        <v>45968.428999999996</v>
      </c>
      <c r="Y724" s="32">
        <f t="shared" ref="Y724:Y725" si="672">Y725</f>
        <v>0</v>
      </c>
      <c r="Z724" s="32">
        <f t="shared" ref="Z724:Z725" si="673">Z725</f>
        <v>0</v>
      </c>
      <c r="AA724" s="32">
        <f t="shared" ref="AA724:AA725" si="674">AA725</f>
        <v>0</v>
      </c>
      <c r="AB724" s="32">
        <f t="shared" si="641"/>
        <v>134062.37100000001</v>
      </c>
      <c r="AC724" s="32">
        <f t="shared" si="642"/>
        <v>319371.90000000002</v>
      </c>
      <c r="AD724" s="32">
        <f t="shared" si="643"/>
        <v>45968.428999999996</v>
      </c>
      <c r="AE724" s="32">
        <f t="shared" ref="AE724:AE725" si="675">AE725</f>
        <v>0</v>
      </c>
      <c r="AF724" s="33"/>
      <c r="AG724" s="34"/>
      <c r="AH724" s="1" t="str">
        <f t="shared" si="644"/>
        <v/>
      </c>
    </row>
    <row r="725" ht="47.25">
      <c r="A725" s="14" t="s">
        <v>471</v>
      </c>
      <c r="B725" s="15" t="s">
        <v>55</v>
      </c>
      <c r="C725" s="14"/>
      <c r="D725" s="14"/>
      <c r="E725" s="31" t="s">
        <v>56</v>
      </c>
      <c r="F725" s="32">
        <f t="shared" si="662"/>
        <v>186030.80000000002</v>
      </c>
      <c r="G725" s="32">
        <f t="shared" si="663"/>
        <v>319371.90000000002</v>
      </c>
      <c r="H725" s="32">
        <f t="shared" si="664"/>
        <v>0</v>
      </c>
      <c r="I725" s="32">
        <f t="shared" si="665"/>
        <v>0</v>
      </c>
      <c r="J725" s="32">
        <f t="shared" si="666"/>
        <v>0</v>
      </c>
      <c r="K725" s="32">
        <f t="shared" si="667"/>
        <v>0</v>
      </c>
      <c r="L725" s="32">
        <f t="shared" si="645"/>
        <v>186030.80000000002</v>
      </c>
      <c r="M725" s="32">
        <f t="shared" si="646"/>
        <v>319371.90000000002</v>
      </c>
      <c r="N725" s="32">
        <f t="shared" si="647"/>
        <v>0</v>
      </c>
      <c r="O725" s="32">
        <f t="shared" si="668"/>
        <v>-45968.428999999996</v>
      </c>
      <c r="P725" s="32">
        <f t="shared" si="669"/>
        <v>0</v>
      </c>
      <c r="Q725" s="32">
        <f t="shared" si="670"/>
        <v>45968.428999999996</v>
      </c>
      <c r="R725" s="32">
        <f t="shared" si="635"/>
        <v>140062.37100000001</v>
      </c>
      <c r="S725" s="32">
        <f t="shared" si="636"/>
        <v>319371.90000000002</v>
      </c>
      <c r="T725" s="32">
        <f t="shared" si="637"/>
        <v>45968.428999999996</v>
      </c>
      <c r="U725" s="32">
        <f t="shared" si="671"/>
        <v>-6000</v>
      </c>
      <c r="V725" s="32">
        <f t="shared" si="638"/>
        <v>134062.37100000001</v>
      </c>
      <c r="W725" s="32">
        <f t="shared" si="639"/>
        <v>319371.90000000002</v>
      </c>
      <c r="X725" s="32">
        <f t="shared" si="640"/>
        <v>45968.428999999996</v>
      </c>
      <c r="Y725" s="32">
        <f t="shared" si="672"/>
        <v>0</v>
      </c>
      <c r="Z725" s="32">
        <f t="shared" si="673"/>
        <v>0</v>
      </c>
      <c r="AA725" s="32">
        <f t="shared" si="674"/>
        <v>0</v>
      </c>
      <c r="AB725" s="32">
        <f t="shared" si="641"/>
        <v>134062.37100000001</v>
      </c>
      <c r="AC725" s="32">
        <f t="shared" si="642"/>
        <v>319371.90000000002</v>
      </c>
      <c r="AD725" s="32">
        <f t="shared" si="643"/>
        <v>45968.428999999996</v>
      </c>
      <c r="AE725" s="32">
        <f t="shared" si="675"/>
        <v>0</v>
      </c>
      <c r="AF725" s="33"/>
      <c r="AG725" s="34"/>
      <c r="AH725" s="1" t="str">
        <f t="shared" si="644"/>
        <v/>
      </c>
    </row>
    <row r="726">
      <c r="A726" s="14" t="s">
        <v>471</v>
      </c>
      <c r="B726" s="15">
        <v>600</v>
      </c>
      <c r="C726" s="14" t="s">
        <v>65</v>
      </c>
      <c r="D726" s="14" t="s">
        <v>288</v>
      </c>
      <c r="E726" s="31" t="s">
        <v>339</v>
      </c>
      <c r="F726" s="32">
        <f>215975.7-29944.9</f>
        <v>186030.80000000002</v>
      </c>
      <c r="G726" s="32">
        <f>330371.9-11000</f>
        <v>319371.90000000002</v>
      </c>
      <c r="H726" s="32"/>
      <c r="I726" s="32"/>
      <c r="J726" s="32"/>
      <c r="K726" s="32"/>
      <c r="L726" s="32">
        <f t="shared" si="645"/>
        <v>186030.80000000002</v>
      </c>
      <c r="M726" s="32">
        <f t="shared" si="646"/>
        <v>319371.90000000002</v>
      </c>
      <c r="N726" s="32">
        <f t="shared" si="647"/>
        <v>0</v>
      </c>
      <c r="O726" s="32">
        <v>-45968.428999999996</v>
      </c>
      <c r="P726" s="32"/>
      <c r="Q726" s="32">
        <v>45968.428999999996</v>
      </c>
      <c r="R726" s="32">
        <f t="shared" si="635"/>
        <v>140062.37100000001</v>
      </c>
      <c r="S726" s="32">
        <f t="shared" si="636"/>
        <v>319371.90000000002</v>
      </c>
      <c r="T726" s="32">
        <f t="shared" si="637"/>
        <v>45968.428999999996</v>
      </c>
      <c r="U726" s="32">
        <v>-6000</v>
      </c>
      <c r="V726" s="32">
        <f t="shared" si="638"/>
        <v>134062.37100000001</v>
      </c>
      <c r="W726" s="32">
        <f t="shared" si="639"/>
        <v>319371.90000000002</v>
      </c>
      <c r="X726" s="32">
        <f t="shared" si="640"/>
        <v>45968.428999999996</v>
      </c>
      <c r="Y726" s="32"/>
      <c r="Z726" s="32"/>
      <c r="AA726" s="32"/>
      <c r="AB726" s="32">
        <f t="shared" si="641"/>
        <v>134062.37100000001</v>
      </c>
      <c r="AC726" s="32">
        <f t="shared" si="642"/>
        <v>319371.90000000002</v>
      </c>
      <c r="AD726" s="32">
        <f t="shared" si="643"/>
        <v>45968.428999999996</v>
      </c>
      <c r="AE726" s="32"/>
      <c r="AF726" s="33"/>
      <c r="AG726" s="34"/>
      <c r="AH726" s="1" t="str">
        <f t="shared" si="644"/>
        <v>0702</v>
      </c>
    </row>
    <row r="727" ht="31.5">
      <c r="A727" s="14" t="s">
        <v>473</v>
      </c>
      <c r="B727" s="15"/>
      <c r="C727" s="14"/>
      <c r="D727" s="14"/>
      <c r="E727" s="31" t="s">
        <v>207</v>
      </c>
      <c r="F727" s="32">
        <f>F728+F730</f>
        <v>380911.39999999991</v>
      </c>
      <c r="G727" s="32">
        <f>G728+G730</f>
        <v>380911.39999999991</v>
      </c>
      <c r="H727" s="32">
        <f>H728+H730</f>
        <v>380911.39999999991</v>
      </c>
      <c r="I727" s="32">
        <f>I728+I730</f>
        <v>0</v>
      </c>
      <c r="J727" s="32">
        <f>J728+J730</f>
        <v>0</v>
      </c>
      <c r="K727" s="32">
        <f>K728+K730</f>
        <v>0</v>
      </c>
      <c r="L727" s="32">
        <f t="shared" si="645"/>
        <v>380911.39999999991</v>
      </c>
      <c r="M727" s="32">
        <f t="shared" si="646"/>
        <v>380911.39999999991</v>
      </c>
      <c r="N727" s="32">
        <f t="shared" si="647"/>
        <v>380911.39999999991</v>
      </c>
      <c r="O727" s="32">
        <f>O728+O730</f>
        <v>33317.991999999998</v>
      </c>
      <c r="P727" s="32">
        <f>P728+P730</f>
        <v>0</v>
      </c>
      <c r="Q727" s="32">
        <f>Q728+Q730</f>
        <v>0</v>
      </c>
      <c r="R727" s="32">
        <f t="shared" si="635"/>
        <v>414229.39199999988</v>
      </c>
      <c r="S727" s="32">
        <f t="shared" si="636"/>
        <v>380911.39999999991</v>
      </c>
      <c r="T727" s="32">
        <f t="shared" si="637"/>
        <v>380911.39999999991</v>
      </c>
      <c r="U727" s="32">
        <f>U728+U730</f>
        <v>0</v>
      </c>
      <c r="V727" s="32">
        <f t="shared" si="638"/>
        <v>414229.39199999988</v>
      </c>
      <c r="W727" s="32">
        <f t="shared" si="639"/>
        <v>380911.39999999991</v>
      </c>
      <c r="X727" s="32">
        <f t="shared" si="640"/>
        <v>380911.39999999991</v>
      </c>
      <c r="Y727" s="32">
        <f>Y728+Y730</f>
        <v>0</v>
      </c>
      <c r="Z727" s="32">
        <f>Z728+Z730</f>
        <v>0</v>
      </c>
      <c r="AA727" s="32">
        <f>AA728+AA730</f>
        <v>0</v>
      </c>
      <c r="AB727" s="32">
        <f t="shared" si="641"/>
        <v>414229.39199999988</v>
      </c>
      <c r="AC727" s="32">
        <f t="shared" si="642"/>
        <v>380911.39999999991</v>
      </c>
      <c r="AD727" s="32">
        <f t="shared" si="643"/>
        <v>380911.39999999991</v>
      </c>
      <c r="AE727" s="32">
        <f>AE728+AE730</f>
        <v>0</v>
      </c>
      <c r="AF727" s="33"/>
      <c r="AG727" s="34"/>
      <c r="AH727" s="1" t="str">
        <f t="shared" si="644"/>
        <v/>
      </c>
    </row>
    <row r="728" ht="31.5">
      <c r="A728" s="14" t="s">
        <v>473</v>
      </c>
      <c r="B728" s="15" t="s">
        <v>48</v>
      </c>
      <c r="C728" s="14"/>
      <c r="D728" s="14"/>
      <c r="E728" s="31" t="s">
        <v>49</v>
      </c>
      <c r="F728" s="32">
        <f>F729</f>
        <v>72.5</v>
      </c>
      <c r="G728" s="32">
        <f>G729</f>
        <v>72.5</v>
      </c>
      <c r="H728" s="32">
        <f>H729</f>
        <v>72.5</v>
      </c>
      <c r="I728" s="32">
        <f>I729</f>
        <v>0</v>
      </c>
      <c r="J728" s="32">
        <f>J729</f>
        <v>0</v>
      </c>
      <c r="K728" s="32">
        <f>K729</f>
        <v>0</v>
      </c>
      <c r="L728" s="32">
        <f t="shared" si="645"/>
        <v>72.5</v>
      </c>
      <c r="M728" s="32">
        <f t="shared" si="646"/>
        <v>72.5</v>
      </c>
      <c r="N728" s="32">
        <f t="shared" si="647"/>
        <v>72.5</v>
      </c>
      <c r="O728" s="32">
        <f>O729</f>
        <v>0</v>
      </c>
      <c r="P728" s="32">
        <f>P729</f>
        <v>0</v>
      </c>
      <c r="Q728" s="32">
        <f>Q729</f>
        <v>0</v>
      </c>
      <c r="R728" s="32">
        <f t="shared" si="635"/>
        <v>72.5</v>
      </c>
      <c r="S728" s="32">
        <f t="shared" si="636"/>
        <v>72.5</v>
      </c>
      <c r="T728" s="32">
        <f t="shared" si="637"/>
        <v>72.5</v>
      </c>
      <c r="U728" s="32">
        <f>U729</f>
        <v>0</v>
      </c>
      <c r="V728" s="32">
        <f t="shared" si="638"/>
        <v>72.5</v>
      </c>
      <c r="W728" s="32">
        <f t="shared" si="639"/>
        <v>72.5</v>
      </c>
      <c r="X728" s="32">
        <f t="shared" si="640"/>
        <v>72.5</v>
      </c>
      <c r="Y728" s="32">
        <f>Y729</f>
        <v>0</v>
      </c>
      <c r="Z728" s="32">
        <f>Z729</f>
        <v>0</v>
      </c>
      <c r="AA728" s="32">
        <f>AA729</f>
        <v>0</v>
      </c>
      <c r="AB728" s="32">
        <f t="shared" si="641"/>
        <v>72.5</v>
      </c>
      <c r="AC728" s="32">
        <f t="shared" si="642"/>
        <v>72.5</v>
      </c>
      <c r="AD728" s="32">
        <f t="shared" si="643"/>
        <v>72.5</v>
      </c>
      <c r="AE728" s="32">
        <f>AE729</f>
        <v>0</v>
      </c>
      <c r="AF728" s="33"/>
      <c r="AG728" s="34"/>
      <c r="AH728" s="1" t="str">
        <f t="shared" si="644"/>
        <v/>
      </c>
    </row>
    <row r="729">
      <c r="A729" s="14" t="s">
        <v>473</v>
      </c>
      <c r="B729" s="15">
        <v>200</v>
      </c>
      <c r="C729" s="14" t="s">
        <v>65</v>
      </c>
      <c r="D729" s="14" t="s">
        <v>51</v>
      </c>
      <c r="E729" s="31" t="s">
        <v>208</v>
      </c>
      <c r="F729" s="32">
        <v>72.5</v>
      </c>
      <c r="G729" s="32">
        <v>72.5</v>
      </c>
      <c r="H729" s="32">
        <v>72.5</v>
      </c>
      <c r="I729" s="32"/>
      <c r="J729" s="32"/>
      <c r="K729" s="32"/>
      <c r="L729" s="32">
        <f t="shared" si="645"/>
        <v>72.5</v>
      </c>
      <c r="M729" s="32">
        <f t="shared" si="646"/>
        <v>72.5</v>
      </c>
      <c r="N729" s="32">
        <f t="shared" si="647"/>
        <v>72.5</v>
      </c>
      <c r="O729" s="32"/>
      <c r="P729" s="32"/>
      <c r="Q729" s="32"/>
      <c r="R729" s="32">
        <f t="shared" si="635"/>
        <v>72.5</v>
      </c>
      <c r="S729" s="32">
        <f t="shared" si="636"/>
        <v>72.5</v>
      </c>
      <c r="T729" s="32">
        <f t="shared" si="637"/>
        <v>72.5</v>
      </c>
      <c r="U729" s="32"/>
      <c r="V729" s="32">
        <f t="shared" si="638"/>
        <v>72.5</v>
      </c>
      <c r="W729" s="32">
        <f t="shared" si="639"/>
        <v>72.5</v>
      </c>
      <c r="X729" s="32">
        <f t="shared" si="640"/>
        <v>72.5</v>
      </c>
      <c r="Y729" s="32"/>
      <c r="Z729" s="32"/>
      <c r="AA729" s="32"/>
      <c r="AB729" s="32">
        <f t="shared" si="641"/>
        <v>72.5</v>
      </c>
      <c r="AC729" s="32">
        <f t="shared" si="642"/>
        <v>72.5</v>
      </c>
      <c r="AD729" s="32">
        <f t="shared" si="643"/>
        <v>72.5</v>
      </c>
      <c r="AE729" s="32"/>
      <c r="AF729" s="33"/>
      <c r="AG729" s="34"/>
      <c r="AH729" s="1" t="str">
        <f t="shared" si="644"/>
        <v>0703</v>
      </c>
    </row>
    <row r="730" ht="47.25">
      <c r="A730" s="14" t="s">
        <v>473</v>
      </c>
      <c r="B730" s="15" t="s">
        <v>55</v>
      </c>
      <c r="C730" s="14"/>
      <c r="D730" s="14"/>
      <c r="E730" s="31" t="s">
        <v>56</v>
      </c>
      <c r="F730" s="32">
        <f>F731+F732+F733+F735+F736+F734</f>
        <v>380838.89999999991</v>
      </c>
      <c r="G730" s="32">
        <f>G731+G732+G733+G735+G736+G734</f>
        <v>380838.89999999991</v>
      </c>
      <c r="H730" s="32">
        <f>H731+H732+H733+H735+H736+H734</f>
        <v>380838.89999999991</v>
      </c>
      <c r="I730" s="32">
        <f>I731+I732+I733+I735+I736+I734</f>
        <v>0</v>
      </c>
      <c r="J730" s="32">
        <f>J731+J732+J733+J735+J736+J734</f>
        <v>0</v>
      </c>
      <c r="K730" s="32">
        <f>K731+K732+K733+K735+K736+K734</f>
        <v>0</v>
      </c>
      <c r="L730" s="32">
        <f t="shared" si="645"/>
        <v>380838.89999999991</v>
      </c>
      <c r="M730" s="32">
        <f t="shared" si="646"/>
        <v>380838.89999999991</v>
      </c>
      <c r="N730" s="32">
        <f t="shared" si="647"/>
        <v>380838.89999999991</v>
      </c>
      <c r="O730" s="32">
        <f>O731+O732+O733+O735+O736+O734</f>
        <v>33317.991999999998</v>
      </c>
      <c r="P730" s="32">
        <f>P731+P732+P733+P735+P736+P734</f>
        <v>0</v>
      </c>
      <c r="Q730" s="32">
        <f>Q731+Q732+Q733+Q735+Q736+Q734</f>
        <v>0</v>
      </c>
      <c r="R730" s="32">
        <f t="shared" si="635"/>
        <v>414156.89199999988</v>
      </c>
      <c r="S730" s="32">
        <f t="shared" si="636"/>
        <v>380838.89999999991</v>
      </c>
      <c r="T730" s="32">
        <f t="shared" si="637"/>
        <v>380838.89999999991</v>
      </c>
      <c r="U730" s="32">
        <f>U731+U732+U733+U735+U736+U734</f>
        <v>0</v>
      </c>
      <c r="V730" s="32">
        <f t="shared" si="638"/>
        <v>414156.89199999988</v>
      </c>
      <c r="W730" s="32">
        <f t="shared" si="639"/>
        <v>380838.89999999991</v>
      </c>
      <c r="X730" s="32">
        <f t="shared" si="640"/>
        <v>380838.89999999991</v>
      </c>
      <c r="Y730" s="32">
        <f>Y731+Y732+Y733+Y735+Y736+Y734</f>
        <v>0</v>
      </c>
      <c r="Z730" s="32">
        <f>Z731+Z732+Z733+Z735+Z736+Z734</f>
        <v>0</v>
      </c>
      <c r="AA730" s="32">
        <f>AA731+AA732+AA733+AA735+AA736+AA734</f>
        <v>0</v>
      </c>
      <c r="AB730" s="32">
        <f t="shared" si="641"/>
        <v>414156.89199999988</v>
      </c>
      <c r="AC730" s="32">
        <f t="shared" si="642"/>
        <v>380838.89999999991</v>
      </c>
      <c r="AD730" s="32">
        <f t="shared" si="643"/>
        <v>380838.89999999991</v>
      </c>
      <c r="AE730" s="32">
        <f>AE731+AE732+AE733+AE735+AE736+AE734</f>
        <v>0</v>
      </c>
      <c r="AF730" s="33"/>
      <c r="AG730" s="34"/>
      <c r="AH730" s="1" t="str">
        <f t="shared" si="644"/>
        <v/>
      </c>
    </row>
    <row r="731">
      <c r="A731" s="14" t="s">
        <v>473</v>
      </c>
      <c r="B731" s="15">
        <v>600</v>
      </c>
      <c r="C731" s="14" t="s">
        <v>65</v>
      </c>
      <c r="D731" s="14" t="s">
        <v>31</v>
      </c>
      <c r="E731" s="31" t="s">
        <v>382</v>
      </c>
      <c r="F731" s="32">
        <v>99816.300000000003</v>
      </c>
      <c r="G731" s="32">
        <v>99816.300000000003</v>
      </c>
      <c r="H731" s="32">
        <v>99816.300000000003</v>
      </c>
      <c r="I731" s="32"/>
      <c r="J731" s="32"/>
      <c r="K731" s="32"/>
      <c r="L731" s="32">
        <f t="shared" si="645"/>
        <v>99816.300000000003</v>
      </c>
      <c r="M731" s="32">
        <f t="shared" si="646"/>
        <v>99816.300000000003</v>
      </c>
      <c r="N731" s="32">
        <f t="shared" si="647"/>
        <v>99816.300000000003</v>
      </c>
      <c r="O731" s="32">
        <v>12480.773999999999</v>
      </c>
      <c r="P731" s="32"/>
      <c r="Q731" s="32"/>
      <c r="R731" s="32">
        <f t="shared" si="635"/>
        <v>112297.07400000001</v>
      </c>
      <c r="S731" s="32">
        <f t="shared" si="636"/>
        <v>99816.300000000003</v>
      </c>
      <c r="T731" s="32">
        <f t="shared" si="637"/>
        <v>99816.300000000003</v>
      </c>
      <c r="U731" s="32"/>
      <c r="V731" s="32">
        <f t="shared" si="638"/>
        <v>112297.07400000001</v>
      </c>
      <c r="W731" s="32">
        <f t="shared" si="639"/>
        <v>99816.300000000003</v>
      </c>
      <c r="X731" s="32">
        <f t="shared" si="640"/>
        <v>99816.300000000003</v>
      </c>
      <c r="Y731" s="32"/>
      <c r="Z731" s="32"/>
      <c r="AA731" s="32"/>
      <c r="AB731" s="32">
        <f t="shared" si="641"/>
        <v>112297.07400000001</v>
      </c>
      <c r="AC731" s="32">
        <f t="shared" si="642"/>
        <v>99816.300000000003</v>
      </c>
      <c r="AD731" s="32">
        <f t="shared" si="643"/>
        <v>99816.300000000003</v>
      </c>
      <c r="AE731" s="32"/>
      <c r="AF731" s="33"/>
      <c r="AG731" s="34"/>
      <c r="AH731" s="1" t="str">
        <f t="shared" si="644"/>
        <v>0701</v>
      </c>
    </row>
    <row r="732">
      <c r="A732" s="14" t="s">
        <v>473</v>
      </c>
      <c r="B732" s="15">
        <v>600</v>
      </c>
      <c r="C732" s="14" t="s">
        <v>65</v>
      </c>
      <c r="D732" s="14" t="s">
        <v>288</v>
      </c>
      <c r="E732" s="31" t="s">
        <v>339</v>
      </c>
      <c r="F732" s="32">
        <v>268969.79999999999</v>
      </c>
      <c r="G732" s="32">
        <v>268969.79999999999</v>
      </c>
      <c r="H732" s="32">
        <v>268969.79999999999</v>
      </c>
      <c r="I732" s="32"/>
      <c r="J732" s="32"/>
      <c r="K732" s="32"/>
      <c r="L732" s="32">
        <f t="shared" si="645"/>
        <v>268969.79999999999</v>
      </c>
      <c r="M732" s="32">
        <f t="shared" si="646"/>
        <v>268969.79999999999</v>
      </c>
      <c r="N732" s="32">
        <f t="shared" si="647"/>
        <v>268969.79999999999</v>
      </c>
      <c r="O732" s="32">
        <v>19714.349999999999</v>
      </c>
      <c r="P732" s="32"/>
      <c r="Q732" s="32"/>
      <c r="R732" s="32">
        <f t="shared" si="635"/>
        <v>288684.14999999997</v>
      </c>
      <c r="S732" s="32">
        <f t="shared" si="636"/>
        <v>268969.79999999999</v>
      </c>
      <c r="T732" s="32">
        <f t="shared" si="637"/>
        <v>268969.79999999999</v>
      </c>
      <c r="U732" s="32"/>
      <c r="V732" s="32">
        <f t="shared" si="638"/>
        <v>288684.14999999997</v>
      </c>
      <c r="W732" s="32">
        <f t="shared" si="639"/>
        <v>268969.79999999999</v>
      </c>
      <c r="X732" s="32">
        <f t="shared" si="640"/>
        <v>268969.79999999999</v>
      </c>
      <c r="Y732" s="32"/>
      <c r="Z732" s="32"/>
      <c r="AA732" s="32"/>
      <c r="AB732" s="32">
        <f t="shared" si="641"/>
        <v>288684.14999999997</v>
      </c>
      <c r="AC732" s="32">
        <f t="shared" si="642"/>
        <v>268969.79999999999</v>
      </c>
      <c r="AD732" s="32">
        <f t="shared" si="643"/>
        <v>268969.79999999999</v>
      </c>
      <c r="AE732" s="32"/>
      <c r="AF732" s="33"/>
      <c r="AG732" s="34"/>
      <c r="AH732" s="1" t="str">
        <f t="shared" si="644"/>
        <v>0702</v>
      </c>
    </row>
    <row r="733">
      <c r="A733" s="14" t="s">
        <v>473</v>
      </c>
      <c r="B733" s="15">
        <v>600</v>
      </c>
      <c r="C733" s="14" t="s">
        <v>65</v>
      </c>
      <c r="D733" s="14" t="s">
        <v>51</v>
      </c>
      <c r="E733" s="31" t="s">
        <v>208</v>
      </c>
      <c r="F733" s="32">
        <v>8981.7999999999993</v>
      </c>
      <c r="G733" s="32">
        <v>8981.7999999999993</v>
      </c>
      <c r="H733" s="32">
        <v>8981.7999999999993</v>
      </c>
      <c r="I733" s="32"/>
      <c r="J733" s="32"/>
      <c r="K733" s="32"/>
      <c r="L733" s="32">
        <f t="shared" si="645"/>
        <v>8981.7999999999993</v>
      </c>
      <c r="M733" s="32">
        <f t="shared" si="646"/>
        <v>8981.7999999999993</v>
      </c>
      <c r="N733" s="32">
        <f t="shared" si="647"/>
        <v>8981.7999999999993</v>
      </c>
      <c r="O733" s="32">
        <v>788.77099999999996</v>
      </c>
      <c r="P733" s="32"/>
      <c r="Q733" s="32"/>
      <c r="R733" s="32">
        <f t="shared" si="635"/>
        <v>9770.5709999999999</v>
      </c>
      <c r="S733" s="32">
        <f t="shared" si="636"/>
        <v>8981.7999999999993</v>
      </c>
      <c r="T733" s="32">
        <f t="shared" si="637"/>
        <v>8981.7999999999993</v>
      </c>
      <c r="U733" s="32"/>
      <c r="V733" s="32">
        <f t="shared" si="638"/>
        <v>9770.5709999999999</v>
      </c>
      <c r="W733" s="32">
        <f t="shared" si="639"/>
        <v>8981.7999999999993</v>
      </c>
      <c r="X733" s="32">
        <f t="shared" si="640"/>
        <v>8981.7999999999993</v>
      </c>
      <c r="Y733" s="32"/>
      <c r="Z733" s="32"/>
      <c r="AA733" s="32"/>
      <c r="AB733" s="32">
        <f t="shared" si="641"/>
        <v>9770.5709999999999</v>
      </c>
      <c r="AC733" s="32">
        <f t="shared" si="642"/>
        <v>8981.7999999999993</v>
      </c>
      <c r="AD733" s="32">
        <f t="shared" si="643"/>
        <v>8981.7999999999993</v>
      </c>
      <c r="AE733" s="32"/>
      <c r="AF733" s="33"/>
      <c r="AG733" s="34"/>
      <c r="AH733" s="1" t="str">
        <f t="shared" si="644"/>
        <v>0703</v>
      </c>
    </row>
    <row r="734" ht="31.5">
      <c r="A734" s="14" t="s">
        <v>473</v>
      </c>
      <c r="B734" s="15">
        <v>600</v>
      </c>
      <c r="C734" s="14" t="s">
        <v>65</v>
      </c>
      <c r="D734" s="14" t="s">
        <v>50</v>
      </c>
      <c r="E734" s="31" t="s">
        <v>451</v>
      </c>
      <c r="F734" s="32">
        <v>251.30000000000001</v>
      </c>
      <c r="G734" s="32">
        <v>251.30000000000001</v>
      </c>
      <c r="H734" s="32">
        <v>251.30000000000001</v>
      </c>
      <c r="I734" s="32"/>
      <c r="J734" s="32"/>
      <c r="K734" s="32"/>
      <c r="L734" s="32">
        <f t="shared" si="645"/>
        <v>251.30000000000001</v>
      </c>
      <c r="M734" s="32">
        <f t="shared" si="646"/>
        <v>251.30000000000001</v>
      </c>
      <c r="N734" s="32">
        <f t="shared" si="647"/>
        <v>251.30000000000001</v>
      </c>
      <c r="O734" s="32">
        <v>35.686</v>
      </c>
      <c r="P734" s="32"/>
      <c r="Q734" s="32"/>
      <c r="R734" s="32">
        <f t="shared" si="635"/>
        <v>286.98599999999999</v>
      </c>
      <c r="S734" s="32">
        <f t="shared" si="636"/>
        <v>251.30000000000001</v>
      </c>
      <c r="T734" s="32">
        <f t="shared" si="637"/>
        <v>251.30000000000001</v>
      </c>
      <c r="U734" s="32"/>
      <c r="V734" s="32">
        <f t="shared" si="638"/>
        <v>286.98599999999999</v>
      </c>
      <c r="W734" s="32">
        <f t="shared" si="639"/>
        <v>251.30000000000001</v>
      </c>
      <c r="X734" s="32">
        <f t="shared" si="640"/>
        <v>251.30000000000001</v>
      </c>
      <c r="Y734" s="32"/>
      <c r="Z734" s="32"/>
      <c r="AA734" s="32"/>
      <c r="AB734" s="32">
        <f t="shared" si="641"/>
        <v>286.98599999999999</v>
      </c>
      <c r="AC734" s="32">
        <f t="shared" si="642"/>
        <v>251.30000000000001</v>
      </c>
      <c r="AD734" s="32">
        <f t="shared" si="643"/>
        <v>251.30000000000001</v>
      </c>
      <c r="AE734" s="32"/>
      <c r="AF734" s="33"/>
      <c r="AG734" s="34"/>
      <c r="AH734" s="1" t="str">
        <f t="shared" si="644"/>
        <v>0705</v>
      </c>
    </row>
    <row r="735">
      <c r="A735" s="14" t="s">
        <v>473</v>
      </c>
      <c r="B735" s="15">
        <v>600</v>
      </c>
      <c r="C735" s="14" t="s">
        <v>65</v>
      </c>
      <c r="D735" s="14" t="s">
        <v>67</v>
      </c>
      <c r="E735" s="31" t="s">
        <v>68</v>
      </c>
      <c r="F735" s="32">
        <v>447.60000000000002</v>
      </c>
      <c r="G735" s="32">
        <v>447.60000000000002</v>
      </c>
      <c r="H735" s="32">
        <v>447.60000000000002</v>
      </c>
      <c r="I735" s="32"/>
      <c r="J735" s="32"/>
      <c r="K735" s="32"/>
      <c r="L735" s="32">
        <f t="shared" si="645"/>
        <v>447.60000000000002</v>
      </c>
      <c r="M735" s="32">
        <f t="shared" si="646"/>
        <v>447.60000000000002</v>
      </c>
      <c r="N735" s="32">
        <f t="shared" si="647"/>
        <v>447.60000000000002</v>
      </c>
      <c r="O735" s="32">
        <v>35.506999999999998</v>
      </c>
      <c r="P735" s="32"/>
      <c r="Q735" s="32"/>
      <c r="R735" s="32">
        <f t="shared" si="635"/>
        <v>483.10700000000003</v>
      </c>
      <c r="S735" s="32">
        <f t="shared" si="636"/>
        <v>447.60000000000002</v>
      </c>
      <c r="T735" s="32">
        <f t="shared" si="637"/>
        <v>447.60000000000002</v>
      </c>
      <c r="U735" s="32"/>
      <c r="V735" s="32">
        <f t="shared" si="638"/>
        <v>483.10700000000003</v>
      </c>
      <c r="W735" s="32">
        <f t="shared" si="639"/>
        <v>447.60000000000002</v>
      </c>
      <c r="X735" s="32">
        <f t="shared" si="640"/>
        <v>447.60000000000002</v>
      </c>
      <c r="Y735" s="32"/>
      <c r="Z735" s="32"/>
      <c r="AA735" s="32"/>
      <c r="AB735" s="32">
        <f t="shared" si="641"/>
        <v>483.10700000000003</v>
      </c>
      <c r="AC735" s="32">
        <f t="shared" si="642"/>
        <v>447.60000000000002</v>
      </c>
      <c r="AD735" s="32">
        <f t="shared" si="643"/>
        <v>447.60000000000002</v>
      </c>
      <c r="AE735" s="32"/>
      <c r="AF735" s="33"/>
      <c r="AG735" s="34"/>
      <c r="AH735" s="1" t="str">
        <f t="shared" si="644"/>
        <v>0709</v>
      </c>
    </row>
    <row r="736">
      <c r="A736" s="14" t="s">
        <v>473</v>
      </c>
      <c r="B736" s="15">
        <v>600</v>
      </c>
      <c r="C736" s="14" t="s">
        <v>264</v>
      </c>
      <c r="D736" s="14" t="s">
        <v>51</v>
      </c>
      <c r="E736" s="31" t="s">
        <v>271</v>
      </c>
      <c r="F736" s="32">
        <v>2372.0999999999999</v>
      </c>
      <c r="G736" s="32">
        <v>2372.0999999999999</v>
      </c>
      <c r="H736" s="32">
        <v>2372.0999999999999</v>
      </c>
      <c r="I736" s="32"/>
      <c r="J736" s="32"/>
      <c r="K736" s="32"/>
      <c r="L736" s="32">
        <f t="shared" si="645"/>
        <v>2372.0999999999999</v>
      </c>
      <c r="M736" s="32">
        <f t="shared" si="646"/>
        <v>2372.0999999999999</v>
      </c>
      <c r="N736" s="32">
        <f t="shared" si="647"/>
        <v>2372.0999999999999</v>
      </c>
      <c r="O736" s="32">
        <v>262.904</v>
      </c>
      <c r="P736" s="32"/>
      <c r="Q736" s="32"/>
      <c r="R736" s="32">
        <f t="shared" si="635"/>
        <v>2635.0039999999999</v>
      </c>
      <c r="S736" s="32">
        <f t="shared" si="636"/>
        <v>2372.0999999999999</v>
      </c>
      <c r="T736" s="32">
        <f t="shared" si="637"/>
        <v>2372.0999999999999</v>
      </c>
      <c r="U736" s="32"/>
      <c r="V736" s="32">
        <f t="shared" si="638"/>
        <v>2635.0039999999999</v>
      </c>
      <c r="W736" s="32">
        <f t="shared" si="639"/>
        <v>2372.0999999999999</v>
      </c>
      <c r="X736" s="32">
        <f t="shared" si="640"/>
        <v>2372.0999999999999</v>
      </c>
      <c r="Y736" s="32"/>
      <c r="Z736" s="32"/>
      <c r="AA736" s="32"/>
      <c r="AB736" s="32">
        <f t="shared" si="641"/>
        <v>2635.0039999999999</v>
      </c>
      <c r="AC736" s="32">
        <f t="shared" si="642"/>
        <v>2372.0999999999999</v>
      </c>
      <c r="AD736" s="32">
        <f t="shared" si="643"/>
        <v>2372.0999999999999</v>
      </c>
      <c r="AE736" s="32"/>
      <c r="AF736" s="33"/>
      <c r="AG736" s="34"/>
      <c r="AH736" s="1" t="str">
        <f t="shared" si="644"/>
        <v>1103</v>
      </c>
    </row>
    <row r="737">
      <c r="A737" s="14" t="s">
        <v>474</v>
      </c>
      <c r="B737" s="15"/>
      <c r="C737" s="14"/>
      <c r="D737" s="14"/>
      <c r="E737" s="35" t="s">
        <v>475</v>
      </c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>
        <f t="shared" ref="Y737:Y738" si="676">Y738</f>
        <v>30632.421999999999</v>
      </c>
      <c r="Z737" s="32">
        <f t="shared" ref="Z737:Z738" si="677">Z738</f>
        <v>0</v>
      </c>
      <c r="AA737" s="32">
        <f t="shared" ref="AA737:AA738" si="678">AA738</f>
        <v>0</v>
      </c>
      <c r="AB737" s="32">
        <f t="shared" si="641"/>
        <v>30632.421999999999</v>
      </c>
      <c r="AC737" s="32">
        <f t="shared" si="642"/>
        <v>0</v>
      </c>
      <c r="AD737" s="32">
        <f t="shared" si="643"/>
        <v>0</v>
      </c>
      <c r="AE737" s="32">
        <f t="shared" ref="AE737:AE738" si="679">AE738</f>
        <v>0</v>
      </c>
      <c r="AF737" s="33"/>
      <c r="AG737" s="34"/>
      <c r="AH737" s="1" t="str">
        <f t="shared" si="644"/>
        <v/>
      </c>
    </row>
    <row r="738">
      <c r="A738" s="14" t="s">
        <v>474</v>
      </c>
      <c r="B738" s="15" t="s">
        <v>55</v>
      </c>
      <c r="C738" s="14"/>
      <c r="D738" s="14"/>
      <c r="E738" s="31" t="s">
        <v>56</v>
      </c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>
        <f t="shared" si="676"/>
        <v>30632.421999999999</v>
      </c>
      <c r="Z738" s="32">
        <f t="shared" si="677"/>
        <v>0</v>
      </c>
      <c r="AA738" s="32">
        <f t="shared" si="678"/>
        <v>0</v>
      </c>
      <c r="AB738" s="32">
        <f t="shared" si="641"/>
        <v>30632.421999999999</v>
      </c>
      <c r="AC738" s="32">
        <f t="shared" si="642"/>
        <v>0</v>
      </c>
      <c r="AD738" s="32">
        <f t="shared" si="643"/>
        <v>0</v>
      </c>
      <c r="AE738" s="32">
        <f t="shared" si="679"/>
        <v>0</v>
      </c>
      <c r="AF738" s="33"/>
      <c r="AG738" s="34"/>
      <c r="AH738" s="1" t="str">
        <f t="shared" si="644"/>
        <v/>
      </c>
    </row>
    <row r="739">
      <c r="A739" s="14" t="s">
        <v>474</v>
      </c>
      <c r="B739" s="15">
        <v>600</v>
      </c>
      <c r="C739" s="14" t="s">
        <v>65</v>
      </c>
      <c r="D739" s="14" t="s">
        <v>288</v>
      </c>
      <c r="E739" s="31" t="s">
        <v>339</v>
      </c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>
        <v>30632.421999999999</v>
      </c>
      <c r="Z739" s="32"/>
      <c r="AA739" s="32"/>
      <c r="AB739" s="32">
        <f t="shared" si="641"/>
        <v>30632.421999999999</v>
      </c>
      <c r="AC739" s="32">
        <f t="shared" si="642"/>
        <v>0</v>
      </c>
      <c r="AD739" s="32">
        <f t="shared" si="643"/>
        <v>0</v>
      </c>
      <c r="AE739" s="32"/>
      <c r="AF739" s="33"/>
      <c r="AG739" s="34"/>
      <c r="AH739" s="1" t="str">
        <f t="shared" si="644"/>
        <v>0702</v>
      </c>
    </row>
    <row r="740" ht="63">
      <c r="A740" s="14" t="s">
        <v>476</v>
      </c>
      <c r="B740" s="15"/>
      <c r="C740" s="14"/>
      <c r="D740" s="14"/>
      <c r="E740" s="31" t="s">
        <v>477</v>
      </c>
      <c r="F740" s="32">
        <f>F741+F746</f>
        <v>1730971</v>
      </c>
      <c r="G740" s="32">
        <f>G741+G746</f>
        <v>2165213.2000000002</v>
      </c>
      <c r="H740" s="32">
        <f>H741+H746</f>
        <v>2576086.6000000001</v>
      </c>
      <c r="I740" s="32">
        <f>I741+I746</f>
        <v>0</v>
      </c>
      <c r="J740" s="32">
        <f>J741+J746</f>
        <v>0</v>
      </c>
      <c r="K740" s="32">
        <f>K741+K746</f>
        <v>-99.709999999999994</v>
      </c>
      <c r="L740" s="32">
        <f t="shared" si="645"/>
        <v>1730971</v>
      </c>
      <c r="M740" s="32">
        <f t="shared" si="646"/>
        <v>2165213.2000000002</v>
      </c>
      <c r="N740" s="32">
        <f t="shared" si="647"/>
        <v>2575986.8900000001</v>
      </c>
      <c r="O740" s="32">
        <f>O741+O746</f>
        <v>-231047.16800000003</v>
      </c>
      <c r="P740" s="32">
        <f>P741+P746</f>
        <v>0</v>
      </c>
      <c r="Q740" s="32">
        <f>Q741+Q746</f>
        <v>413442.67099999997</v>
      </c>
      <c r="R740" s="32">
        <f t="shared" ref="R740:R803" si="680">L740+O740</f>
        <v>1499923.8319999999</v>
      </c>
      <c r="S740" s="32">
        <f t="shared" ref="S740:S803" si="681">M740+P740</f>
        <v>2165213.2000000002</v>
      </c>
      <c r="T740" s="32">
        <f t="shared" ref="T740:T803" si="682">N740+Q740</f>
        <v>2989429.5610000002</v>
      </c>
      <c r="U740" s="32">
        <f>U741+U746</f>
        <v>0</v>
      </c>
      <c r="V740" s="32">
        <f t="shared" ref="V740:V803" si="683">R740+U740</f>
        <v>1499923.8319999999</v>
      </c>
      <c r="W740" s="32">
        <f t="shared" ref="W740:W803" si="684">S740</f>
        <v>2165213.2000000002</v>
      </c>
      <c r="X740" s="32">
        <f t="shared" ref="X740:X803" si="685">T740</f>
        <v>2989429.5610000002</v>
      </c>
      <c r="Y740" s="32">
        <f>Y741+Y746</f>
        <v>0</v>
      </c>
      <c r="Z740" s="32">
        <f>Z741+Z746</f>
        <v>0</v>
      </c>
      <c r="AA740" s="32">
        <f>AA741+AA746</f>
        <v>0</v>
      </c>
      <c r="AB740" s="32">
        <f t="shared" ref="AB740:AB803" si="686">V740+Y740</f>
        <v>1499923.8319999999</v>
      </c>
      <c r="AC740" s="32">
        <f t="shared" ref="AC740:AC803" si="687">W740+Z740</f>
        <v>2165213.2000000002</v>
      </c>
      <c r="AD740" s="32">
        <f t="shared" ref="AD740:AD803" si="688">X740+AA740</f>
        <v>2989429.5610000002</v>
      </c>
      <c r="AE740" s="32">
        <f>AE741+AE746</f>
        <v>0</v>
      </c>
      <c r="AF740" s="33"/>
      <c r="AG740" s="34"/>
      <c r="AH740" s="1" t="str">
        <f t="shared" ref="AH740:AH803" si="689">CONCATENATE(C740,D740)</f>
        <v/>
      </c>
    </row>
    <row r="741" ht="31.5">
      <c r="A741" s="14" t="s">
        <v>476</v>
      </c>
      <c r="B741" s="15" t="s">
        <v>48</v>
      </c>
      <c r="C741" s="14"/>
      <c r="D741" s="14"/>
      <c r="E741" s="31" t="s">
        <v>49</v>
      </c>
      <c r="F741" s="32">
        <f>F745+F742+F743+F744</f>
        <v>1332354.8</v>
      </c>
      <c r="G741" s="32">
        <f>G745+G742+G743+G744</f>
        <v>2036166.6000000001</v>
      </c>
      <c r="H741" s="32">
        <f>H745+H742+H743+H744</f>
        <v>2576086.6000000001</v>
      </c>
      <c r="I741" s="32">
        <f>I745+I742+I743+I744</f>
        <v>0</v>
      </c>
      <c r="J741" s="32">
        <f>J745+J742+J743+J744</f>
        <v>0</v>
      </c>
      <c r="K741" s="32">
        <f>K745+K742+K743+K744</f>
        <v>-99.709999999999994</v>
      </c>
      <c r="L741" s="32">
        <f t="shared" si="645"/>
        <v>1332354.8</v>
      </c>
      <c r="M741" s="32">
        <f t="shared" si="646"/>
        <v>2036166.6000000001</v>
      </c>
      <c r="N741" s="32">
        <f t="shared" si="647"/>
        <v>2575986.8900000001</v>
      </c>
      <c r="O741" s="32">
        <f>O745+O742+O743+O744</f>
        <v>-413459.41500000004</v>
      </c>
      <c r="P741" s="32">
        <f>P745+P742+P743+P744</f>
        <v>0</v>
      </c>
      <c r="Q741" s="32">
        <f>Q745+Q742+Q743+Q744</f>
        <v>413442.67099999997</v>
      </c>
      <c r="R741" s="32">
        <f t="shared" si="680"/>
        <v>918895.38500000001</v>
      </c>
      <c r="S741" s="32">
        <f t="shared" si="681"/>
        <v>2036166.6000000001</v>
      </c>
      <c r="T741" s="32">
        <f t="shared" si="682"/>
        <v>2989429.5610000002</v>
      </c>
      <c r="U741" s="32">
        <f>U745+U742+U743+U744</f>
        <v>0</v>
      </c>
      <c r="V741" s="32">
        <f t="shared" si="683"/>
        <v>918895.38500000001</v>
      </c>
      <c r="W741" s="32">
        <f t="shared" si="684"/>
        <v>2036166.6000000001</v>
      </c>
      <c r="X741" s="32">
        <f t="shared" si="685"/>
        <v>2989429.5610000002</v>
      </c>
      <c r="Y741" s="32">
        <f>Y745+Y742+Y743+Y744</f>
        <v>0</v>
      </c>
      <c r="Z741" s="32">
        <f>Z745+Z742+Z743+Z744</f>
        <v>0</v>
      </c>
      <c r="AA741" s="32">
        <f>AA745+AA742+AA743+AA744</f>
        <v>0</v>
      </c>
      <c r="AB741" s="32">
        <f t="shared" si="686"/>
        <v>918895.38500000001</v>
      </c>
      <c r="AC741" s="32">
        <f t="shared" si="687"/>
        <v>2036166.6000000001</v>
      </c>
      <c r="AD741" s="32">
        <f t="shared" si="688"/>
        <v>2989429.5610000002</v>
      </c>
      <c r="AE741" s="32">
        <f>AE745+AE742+AE743+AE744</f>
        <v>0</v>
      </c>
      <c r="AF741" s="33"/>
      <c r="AG741" s="34"/>
      <c r="AH741" s="1" t="str">
        <f t="shared" si="689"/>
        <v/>
      </c>
    </row>
    <row r="742">
      <c r="A742" s="14" t="s">
        <v>476</v>
      </c>
      <c r="B742" s="15">
        <v>200</v>
      </c>
      <c r="C742" s="14" t="s">
        <v>65</v>
      </c>
      <c r="D742" s="14" t="s">
        <v>31</v>
      </c>
      <c r="E742" s="31" t="s">
        <v>382</v>
      </c>
      <c r="F742" s="32">
        <f>552738.6-7200-9200</f>
        <v>536338.59999999998</v>
      </c>
      <c r="G742" s="32">
        <v>1241499.7</v>
      </c>
      <c r="H742" s="32">
        <v>1679453.8999999999</v>
      </c>
      <c r="I742" s="32"/>
      <c r="J742" s="32"/>
      <c r="K742" s="37">
        <v>-99.709999999999994</v>
      </c>
      <c r="L742" s="32">
        <f t="shared" si="645"/>
        <v>536338.59999999998</v>
      </c>
      <c r="M742" s="32">
        <f t="shared" si="646"/>
        <v>1241499.7</v>
      </c>
      <c r="N742" s="32">
        <f t="shared" si="647"/>
        <v>1679354.1899999999</v>
      </c>
      <c r="O742" s="32">
        <v>-174695.777</v>
      </c>
      <c r="P742" s="32"/>
      <c r="Q742" s="32">
        <v>174695.777</v>
      </c>
      <c r="R742" s="32">
        <f t="shared" si="680"/>
        <v>361642.82299999997</v>
      </c>
      <c r="S742" s="32">
        <f t="shared" si="681"/>
        <v>1241499.7</v>
      </c>
      <c r="T742" s="32">
        <f t="shared" si="682"/>
        <v>1854049.9669999999</v>
      </c>
      <c r="U742" s="32"/>
      <c r="V742" s="32">
        <f t="shared" si="683"/>
        <v>361642.82299999997</v>
      </c>
      <c r="W742" s="32">
        <f t="shared" si="684"/>
        <v>1241499.7</v>
      </c>
      <c r="X742" s="32">
        <f t="shared" si="685"/>
        <v>1854049.9669999999</v>
      </c>
      <c r="Y742" s="32"/>
      <c r="Z742" s="32"/>
      <c r="AA742" s="32"/>
      <c r="AB742" s="32">
        <f t="shared" si="686"/>
        <v>361642.82299999997</v>
      </c>
      <c r="AC742" s="32">
        <f t="shared" si="687"/>
        <v>1241499.7</v>
      </c>
      <c r="AD742" s="32">
        <f t="shared" si="688"/>
        <v>1854049.9669999999</v>
      </c>
      <c r="AE742" s="32"/>
      <c r="AF742" s="33"/>
      <c r="AG742" s="34">
        <v>31</v>
      </c>
      <c r="AH742" s="1" t="str">
        <f t="shared" si="689"/>
        <v>0701</v>
      </c>
    </row>
    <row r="743">
      <c r="A743" s="14" t="s">
        <v>476</v>
      </c>
      <c r="B743" s="15">
        <v>200</v>
      </c>
      <c r="C743" s="14" t="s">
        <v>65</v>
      </c>
      <c r="D743" s="14" t="s">
        <v>288</v>
      </c>
      <c r="E743" s="31" t="s">
        <v>339</v>
      </c>
      <c r="F743" s="32">
        <f>631561.3+14904.3</f>
        <v>646465.60000000009</v>
      </c>
      <c r="G743" s="32">
        <v>752504.90000000002</v>
      </c>
      <c r="H743" s="32">
        <v>887269.30000000005</v>
      </c>
      <c r="I743" s="32"/>
      <c r="J743" s="32"/>
      <c r="K743" s="32"/>
      <c r="L743" s="32">
        <f t="shared" si="645"/>
        <v>646465.60000000009</v>
      </c>
      <c r="M743" s="32">
        <f t="shared" si="646"/>
        <v>752504.90000000002</v>
      </c>
      <c r="N743" s="32">
        <f t="shared" si="647"/>
        <v>887269.30000000005</v>
      </c>
      <c r="O743" s="32">
        <f>-16.744-89196.339</f>
        <v>-89213.083000000013</v>
      </c>
      <c r="P743" s="32"/>
      <c r="Q743" s="32">
        <v>89196.339000000007</v>
      </c>
      <c r="R743" s="32">
        <f t="shared" si="680"/>
        <v>557252.51700000011</v>
      </c>
      <c r="S743" s="32">
        <f t="shared" si="681"/>
        <v>752504.90000000002</v>
      </c>
      <c r="T743" s="32">
        <f t="shared" si="682"/>
        <v>976465.63900000008</v>
      </c>
      <c r="U743" s="32"/>
      <c r="V743" s="32">
        <f t="shared" si="683"/>
        <v>557252.51700000011</v>
      </c>
      <c r="W743" s="32">
        <f t="shared" si="684"/>
        <v>752504.90000000002</v>
      </c>
      <c r="X743" s="32">
        <f t="shared" si="685"/>
        <v>976465.63900000008</v>
      </c>
      <c r="Y743" s="32"/>
      <c r="Z743" s="32"/>
      <c r="AA743" s="32"/>
      <c r="AB743" s="32">
        <f t="shared" si="686"/>
        <v>557252.51700000011</v>
      </c>
      <c r="AC743" s="32">
        <f t="shared" si="687"/>
        <v>752504.90000000002</v>
      </c>
      <c r="AD743" s="32">
        <f t="shared" si="688"/>
        <v>976465.63900000008</v>
      </c>
      <c r="AE743" s="32"/>
      <c r="AF743" s="33"/>
      <c r="AG743" s="34"/>
      <c r="AH743" s="1" t="str">
        <f t="shared" si="689"/>
        <v>0702</v>
      </c>
    </row>
    <row r="744">
      <c r="A744" s="14" t="s">
        <v>476</v>
      </c>
      <c r="B744" s="15">
        <v>200</v>
      </c>
      <c r="C744" s="14" t="s">
        <v>65</v>
      </c>
      <c r="D744" s="14" t="s">
        <v>51</v>
      </c>
      <c r="E744" s="31" t="s">
        <v>208</v>
      </c>
      <c r="F744" s="32">
        <v>64426.199999999997</v>
      </c>
      <c r="G744" s="32">
        <v>16800</v>
      </c>
      <c r="H744" s="32">
        <v>9363.3999999999996</v>
      </c>
      <c r="I744" s="32"/>
      <c r="J744" s="32"/>
      <c r="K744" s="32"/>
      <c r="L744" s="32">
        <f t="shared" si="645"/>
        <v>64426.199999999997</v>
      </c>
      <c r="M744" s="32">
        <f t="shared" si="646"/>
        <v>16800</v>
      </c>
      <c r="N744" s="32">
        <f t="shared" si="647"/>
        <v>9363.3999999999996</v>
      </c>
      <c r="O744" s="32">
        <v>-64426.154999999999</v>
      </c>
      <c r="P744" s="32"/>
      <c r="Q744" s="32">
        <v>64426.154999999999</v>
      </c>
      <c r="R744" s="32">
        <f t="shared" si="680"/>
        <v>0.04499999999825377</v>
      </c>
      <c r="S744" s="32">
        <f t="shared" si="681"/>
        <v>16800</v>
      </c>
      <c r="T744" s="32">
        <f t="shared" si="682"/>
        <v>73789.554999999993</v>
      </c>
      <c r="U744" s="32"/>
      <c r="V744" s="32">
        <f t="shared" si="683"/>
        <v>0.04499999999825377</v>
      </c>
      <c r="W744" s="32">
        <f t="shared" si="684"/>
        <v>16800</v>
      </c>
      <c r="X744" s="32">
        <f t="shared" si="685"/>
        <v>73789.554999999993</v>
      </c>
      <c r="Y744" s="32"/>
      <c r="Z744" s="32"/>
      <c r="AA744" s="32"/>
      <c r="AB744" s="32">
        <f t="shared" si="686"/>
        <v>0.04499999999825377</v>
      </c>
      <c r="AC744" s="32">
        <f t="shared" si="687"/>
        <v>16800</v>
      </c>
      <c r="AD744" s="32">
        <f t="shared" si="688"/>
        <v>73789.554999999993</v>
      </c>
      <c r="AE744" s="32"/>
      <c r="AF744" s="33"/>
      <c r="AG744" s="34"/>
      <c r="AH744" s="1" t="str">
        <f t="shared" si="689"/>
        <v>0703</v>
      </c>
    </row>
    <row r="745">
      <c r="A745" s="14" t="s">
        <v>476</v>
      </c>
      <c r="B745" s="15">
        <v>200</v>
      </c>
      <c r="C745" s="14" t="s">
        <v>65</v>
      </c>
      <c r="D745" s="14" t="s">
        <v>67</v>
      </c>
      <c r="E745" s="31" t="s">
        <v>68</v>
      </c>
      <c r="F745" s="32">
        <v>85124.399999999994</v>
      </c>
      <c r="G745" s="32">
        <v>25362</v>
      </c>
      <c r="H745" s="32"/>
      <c r="I745" s="32"/>
      <c r="J745" s="32"/>
      <c r="K745" s="32"/>
      <c r="L745" s="32">
        <f t="shared" si="645"/>
        <v>85124.399999999994</v>
      </c>
      <c r="M745" s="32">
        <f t="shared" si="646"/>
        <v>25362</v>
      </c>
      <c r="N745" s="32">
        <f t="shared" si="647"/>
        <v>0</v>
      </c>
      <c r="O745" s="32">
        <v>-85124.399999999994</v>
      </c>
      <c r="P745" s="32"/>
      <c r="Q745" s="32">
        <v>85124.399999999994</v>
      </c>
      <c r="R745" s="32">
        <f t="shared" si="680"/>
        <v>0</v>
      </c>
      <c r="S745" s="32">
        <f t="shared" si="681"/>
        <v>25362</v>
      </c>
      <c r="T745" s="32">
        <f t="shared" si="682"/>
        <v>85124.399999999994</v>
      </c>
      <c r="U745" s="32"/>
      <c r="V745" s="32">
        <f t="shared" si="683"/>
        <v>0</v>
      </c>
      <c r="W745" s="32">
        <f t="shared" si="684"/>
        <v>25362</v>
      </c>
      <c r="X745" s="32">
        <f t="shared" si="685"/>
        <v>85124.399999999994</v>
      </c>
      <c r="Y745" s="32"/>
      <c r="Z745" s="32"/>
      <c r="AA745" s="32"/>
      <c r="AB745" s="32">
        <f t="shared" si="686"/>
        <v>0</v>
      </c>
      <c r="AC745" s="32">
        <f t="shared" si="687"/>
        <v>25362</v>
      </c>
      <c r="AD745" s="32">
        <f t="shared" si="688"/>
        <v>85124.399999999994</v>
      </c>
      <c r="AE745" s="32"/>
      <c r="AF745" s="33"/>
      <c r="AG745" s="34"/>
      <c r="AH745" s="1" t="str">
        <f t="shared" si="689"/>
        <v>0709</v>
      </c>
    </row>
    <row r="746" ht="47.25">
      <c r="A746" s="14" t="s">
        <v>476</v>
      </c>
      <c r="B746" s="15" t="s">
        <v>55</v>
      </c>
      <c r="C746" s="14"/>
      <c r="D746" s="14"/>
      <c r="E746" s="31" t="s">
        <v>56</v>
      </c>
      <c r="F746" s="32">
        <f>F747+F748+F749+F750</f>
        <v>398616.20000000007</v>
      </c>
      <c r="G746" s="32">
        <f>G747+G748+G749+G750</f>
        <v>129046.60000000001</v>
      </c>
      <c r="H746" s="32">
        <f>H747+H748+H749+H750</f>
        <v>0</v>
      </c>
      <c r="I746" s="32">
        <f>I747+I748+I749+I750</f>
        <v>0</v>
      </c>
      <c r="J746" s="32">
        <f>J747+J748+J749+J750</f>
        <v>0</v>
      </c>
      <c r="K746" s="32">
        <f>K747+K748+K749+K750</f>
        <v>0</v>
      </c>
      <c r="L746" s="32">
        <f t="shared" si="645"/>
        <v>398616.20000000007</v>
      </c>
      <c r="M746" s="32">
        <f t="shared" si="646"/>
        <v>129046.60000000001</v>
      </c>
      <c r="N746" s="32">
        <f t="shared" si="647"/>
        <v>0</v>
      </c>
      <c r="O746" s="32">
        <f>O747+O748+O749+O750</f>
        <v>182412.247</v>
      </c>
      <c r="P746" s="32">
        <f>P747+P748+P749+P750</f>
        <v>0</v>
      </c>
      <c r="Q746" s="32">
        <f>Q747+Q748+Q749+Q750</f>
        <v>0</v>
      </c>
      <c r="R746" s="32">
        <f t="shared" si="680"/>
        <v>581028.44700000004</v>
      </c>
      <c r="S746" s="32">
        <f t="shared" si="681"/>
        <v>129046.60000000001</v>
      </c>
      <c r="T746" s="32">
        <f t="shared" si="682"/>
        <v>0</v>
      </c>
      <c r="U746" s="32">
        <f>U747+U748+U749+U750</f>
        <v>0</v>
      </c>
      <c r="V746" s="32">
        <f t="shared" si="683"/>
        <v>581028.44700000004</v>
      </c>
      <c r="W746" s="32">
        <f t="shared" si="684"/>
        <v>129046.60000000001</v>
      </c>
      <c r="X746" s="32">
        <f t="shared" si="685"/>
        <v>0</v>
      </c>
      <c r="Y746" s="32">
        <f>Y747+Y748+Y749+Y750</f>
        <v>0</v>
      </c>
      <c r="Z746" s="32">
        <f>Z747+Z748+Z749+Z750</f>
        <v>0</v>
      </c>
      <c r="AA746" s="32">
        <f>AA747+AA748+AA749+AA750</f>
        <v>0</v>
      </c>
      <c r="AB746" s="32">
        <f t="shared" si="686"/>
        <v>581028.44700000004</v>
      </c>
      <c r="AC746" s="32">
        <f t="shared" si="687"/>
        <v>129046.60000000001</v>
      </c>
      <c r="AD746" s="32">
        <f t="shared" si="688"/>
        <v>0</v>
      </c>
      <c r="AE746" s="32">
        <f>AE747+AE748+AE749+AE750</f>
        <v>0</v>
      </c>
      <c r="AF746" s="33"/>
      <c r="AG746" s="34"/>
      <c r="AH746" s="1" t="str">
        <f t="shared" si="689"/>
        <v/>
      </c>
    </row>
    <row r="747">
      <c r="A747" s="14" t="s">
        <v>476</v>
      </c>
      <c r="B747" s="15">
        <v>600</v>
      </c>
      <c r="C747" s="14" t="s">
        <v>65</v>
      </c>
      <c r="D747" s="14" t="s">
        <v>31</v>
      </c>
      <c r="E747" s="31" t="s">
        <v>382</v>
      </c>
      <c r="F747" s="32">
        <v>146272.70000000001</v>
      </c>
      <c r="G747" s="32">
        <v>66473.300000000003</v>
      </c>
      <c r="H747" s="32"/>
      <c r="I747" s="32"/>
      <c r="J747" s="32"/>
      <c r="K747" s="32"/>
      <c r="L747" s="32">
        <f t="shared" si="645"/>
        <v>146272.70000000001</v>
      </c>
      <c r="M747" s="32">
        <f t="shared" si="646"/>
        <v>66473.300000000003</v>
      </c>
      <c r="N747" s="32">
        <f t="shared" si="647"/>
        <v>0</v>
      </c>
      <c r="O747" s="32"/>
      <c r="P747" s="32"/>
      <c r="Q747" s="32"/>
      <c r="R747" s="32">
        <f t="shared" si="680"/>
        <v>146272.70000000001</v>
      </c>
      <c r="S747" s="32">
        <f t="shared" si="681"/>
        <v>66473.300000000003</v>
      </c>
      <c r="T747" s="32">
        <f t="shared" si="682"/>
        <v>0</v>
      </c>
      <c r="U747" s="32"/>
      <c r="V747" s="32">
        <f t="shared" si="683"/>
        <v>146272.70000000001</v>
      </c>
      <c r="W747" s="32">
        <f t="shared" si="684"/>
        <v>66473.300000000003</v>
      </c>
      <c r="X747" s="32">
        <f t="shared" si="685"/>
        <v>0</v>
      </c>
      <c r="Y747" s="32"/>
      <c r="Z747" s="32"/>
      <c r="AA747" s="32"/>
      <c r="AB747" s="32">
        <f t="shared" si="686"/>
        <v>146272.70000000001</v>
      </c>
      <c r="AC747" s="32">
        <f t="shared" si="687"/>
        <v>66473.300000000003</v>
      </c>
      <c r="AD747" s="32">
        <f t="shared" si="688"/>
        <v>0</v>
      </c>
      <c r="AE747" s="32"/>
      <c r="AF747" s="33"/>
      <c r="AG747" s="34"/>
      <c r="AH747" s="1" t="str">
        <f t="shared" si="689"/>
        <v>0701</v>
      </c>
    </row>
    <row r="748">
      <c r="A748" s="14" t="s">
        <v>476</v>
      </c>
      <c r="B748" s="15">
        <v>600</v>
      </c>
      <c r="C748" s="14" t="s">
        <v>65</v>
      </c>
      <c r="D748" s="14" t="s">
        <v>288</v>
      </c>
      <c r="E748" s="31" t="s">
        <v>339</v>
      </c>
      <c r="F748" s="32">
        <f>217162+22240.6</f>
        <v>239402.60000000001</v>
      </c>
      <c r="G748" s="32">
        <f>51573.3+11000</f>
        <v>62573.300000000003</v>
      </c>
      <c r="H748" s="32"/>
      <c r="I748" s="32"/>
      <c r="J748" s="32"/>
      <c r="K748" s="32"/>
      <c r="L748" s="32">
        <f t="shared" si="645"/>
        <v>239402.60000000001</v>
      </c>
      <c r="M748" s="32">
        <f t="shared" si="646"/>
        <v>62573.300000000003</v>
      </c>
      <c r="N748" s="32">
        <f t="shared" si="647"/>
        <v>0</v>
      </c>
      <c r="O748" s="32">
        <v>182412.247</v>
      </c>
      <c r="P748" s="32"/>
      <c r="Q748" s="32"/>
      <c r="R748" s="32">
        <f t="shared" si="680"/>
        <v>421814.84700000001</v>
      </c>
      <c r="S748" s="32">
        <f t="shared" si="681"/>
        <v>62573.300000000003</v>
      </c>
      <c r="T748" s="32">
        <f t="shared" si="682"/>
        <v>0</v>
      </c>
      <c r="U748" s="32"/>
      <c r="V748" s="32">
        <f t="shared" si="683"/>
        <v>421814.84700000001</v>
      </c>
      <c r="W748" s="32">
        <f t="shared" si="684"/>
        <v>62573.300000000003</v>
      </c>
      <c r="X748" s="32">
        <f t="shared" si="685"/>
        <v>0</v>
      </c>
      <c r="Y748" s="32"/>
      <c r="Z748" s="32"/>
      <c r="AA748" s="32"/>
      <c r="AB748" s="32">
        <f t="shared" si="686"/>
        <v>421814.84700000001</v>
      </c>
      <c r="AC748" s="32">
        <f t="shared" si="687"/>
        <v>62573.300000000003</v>
      </c>
      <c r="AD748" s="32">
        <f t="shared" si="688"/>
        <v>0</v>
      </c>
      <c r="AE748" s="32"/>
      <c r="AF748" s="33"/>
      <c r="AG748" s="34"/>
      <c r="AH748" s="1" t="str">
        <f t="shared" si="689"/>
        <v>0702</v>
      </c>
    </row>
    <row r="749">
      <c r="A749" s="14" t="s">
        <v>476</v>
      </c>
      <c r="B749" s="15">
        <v>600</v>
      </c>
      <c r="C749" s="14" t="s">
        <v>65</v>
      </c>
      <c r="D749" s="14" t="s">
        <v>51</v>
      </c>
      <c r="E749" s="31" t="s">
        <v>208</v>
      </c>
      <c r="F749" s="32">
        <v>11819</v>
      </c>
      <c r="G749" s="32"/>
      <c r="H749" s="32"/>
      <c r="I749" s="32"/>
      <c r="J749" s="32"/>
      <c r="K749" s="32"/>
      <c r="L749" s="32">
        <f t="shared" si="645"/>
        <v>11819</v>
      </c>
      <c r="M749" s="32">
        <f t="shared" si="646"/>
        <v>0</v>
      </c>
      <c r="N749" s="32">
        <f t="shared" si="647"/>
        <v>0</v>
      </c>
      <c r="O749" s="32"/>
      <c r="P749" s="32"/>
      <c r="Q749" s="32"/>
      <c r="R749" s="32">
        <f t="shared" si="680"/>
        <v>11819</v>
      </c>
      <c r="S749" s="32">
        <f t="shared" si="681"/>
        <v>0</v>
      </c>
      <c r="T749" s="32">
        <f t="shared" si="682"/>
        <v>0</v>
      </c>
      <c r="U749" s="32"/>
      <c r="V749" s="32">
        <f t="shared" si="683"/>
        <v>11819</v>
      </c>
      <c r="W749" s="32">
        <f t="shared" si="684"/>
        <v>0</v>
      </c>
      <c r="X749" s="32">
        <f t="shared" si="685"/>
        <v>0</v>
      </c>
      <c r="Y749" s="32"/>
      <c r="Z749" s="32"/>
      <c r="AA749" s="32"/>
      <c r="AB749" s="32">
        <f t="shared" si="686"/>
        <v>11819</v>
      </c>
      <c r="AC749" s="32">
        <f t="shared" si="687"/>
        <v>0</v>
      </c>
      <c r="AD749" s="32">
        <f t="shared" si="688"/>
        <v>0</v>
      </c>
      <c r="AE749" s="32"/>
      <c r="AF749" s="33"/>
      <c r="AG749" s="34"/>
      <c r="AH749" s="1" t="str">
        <f t="shared" si="689"/>
        <v>0703</v>
      </c>
    </row>
    <row r="750">
      <c r="A750" s="14" t="s">
        <v>476</v>
      </c>
      <c r="B750" s="15">
        <v>600</v>
      </c>
      <c r="C750" s="14" t="s">
        <v>264</v>
      </c>
      <c r="D750" s="14" t="s">
        <v>51</v>
      </c>
      <c r="E750" s="31" t="s">
        <v>271</v>
      </c>
      <c r="F750" s="32">
        <v>1121.9000000000001</v>
      </c>
      <c r="G750" s="32"/>
      <c r="H750" s="32"/>
      <c r="I750" s="32"/>
      <c r="J750" s="32"/>
      <c r="K750" s="32"/>
      <c r="L750" s="32">
        <f t="shared" ref="L750:L813" si="690">F750+I750</f>
        <v>1121.9000000000001</v>
      </c>
      <c r="M750" s="32">
        <f t="shared" ref="M750:M813" si="691">G750+J750</f>
        <v>0</v>
      </c>
      <c r="N750" s="32">
        <f t="shared" ref="N750:N813" si="692">H750+K750</f>
        <v>0</v>
      </c>
      <c r="O750" s="32"/>
      <c r="P750" s="32"/>
      <c r="Q750" s="32"/>
      <c r="R750" s="32">
        <f t="shared" si="680"/>
        <v>1121.9000000000001</v>
      </c>
      <c r="S750" s="32">
        <f t="shared" si="681"/>
        <v>0</v>
      </c>
      <c r="T750" s="32">
        <f t="shared" si="682"/>
        <v>0</v>
      </c>
      <c r="U750" s="32"/>
      <c r="V750" s="32">
        <f t="shared" si="683"/>
        <v>1121.9000000000001</v>
      </c>
      <c r="W750" s="32">
        <f t="shared" si="684"/>
        <v>0</v>
      </c>
      <c r="X750" s="32">
        <f t="shared" si="685"/>
        <v>0</v>
      </c>
      <c r="Y750" s="32"/>
      <c r="Z750" s="32"/>
      <c r="AA750" s="32"/>
      <c r="AB750" s="32">
        <f t="shared" si="686"/>
        <v>1121.9000000000001</v>
      </c>
      <c r="AC750" s="32">
        <f t="shared" si="687"/>
        <v>0</v>
      </c>
      <c r="AD750" s="32">
        <f t="shared" si="688"/>
        <v>0</v>
      </c>
      <c r="AE750" s="32"/>
      <c r="AF750" s="33"/>
      <c r="AG750" s="34"/>
      <c r="AH750" s="1" t="str">
        <f t="shared" si="689"/>
        <v>1103</v>
      </c>
    </row>
    <row r="751" ht="47.25">
      <c r="A751" s="14" t="s">
        <v>478</v>
      </c>
      <c r="B751" s="15"/>
      <c r="C751" s="14"/>
      <c r="D751" s="14"/>
      <c r="E751" s="31" t="s">
        <v>479</v>
      </c>
      <c r="F751" s="32">
        <f>F752</f>
        <v>16350</v>
      </c>
      <c r="G751" s="32">
        <f>G752</f>
        <v>0</v>
      </c>
      <c r="H751" s="32">
        <f>H752</f>
        <v>0</v>
      </c>
      <c r="I751" s="32">
        <f>I752</f>
        <v>0</v>
      </c>
      <c r="J751" s="32">
        <f>J752</f>
        <v>0</v>
      </c>
      <c r="K751" s="32">
        <f>K752</f>
        <v>0</v>
      </c>
      <c r="L751" s="32">
        <f t="shared" si="690"/>
        <v>16350</v>
      </c>
      <c r="M751" s="32">
        <f t="shared" si="691"/>
        <v>0</v>
      </c>
      <c r="N751" s="32">
        <f t="shared" si="692"/>
        <v>0</v>
      </c>
      <c r="O751" s="32">
        <f>O752</f>
        <v>0</v>
      </c>
      <c r="P751" s="32">
        <f>P752</f>
        <v>0</v>
      </c>
      <c r="Q751" s="32">
        <f>Q752</f>
        <v>0</v>
      </c>
      <c r="R751" s="32">
        <f t="shared" si="680"/>
        <v>16350</v>
      </c>
      <c r="S751" s="32">
        <f t="shared" si="681"/>
        <v>0</v>
      </c>
      <c r="T751" s="32">
        <f t="shared" si="682"/>
        <v>0</v>
      </c>
      <c r="U751" s="32">
        <f>U752</f>
        <v>0</v>
      </c>
      <c r="V751" s="32">
        <f t="shared" si="683"/>
        <v>16350</v>
      </c>
      <c r="W751" s="32">
        <f t="shared" si="684"/>
        <v>0</v>
      </c>
      <c r="X751" s="32">
        <f t="shared" si="685"/>
        <v>0</v>
      </c>
      <c r="Y751" s="32">
        <f>Y752</f>
        <v>0</v>
      </c>
      <c r="Z751" s="32">
        <f>Z752</f>
        <v>0</v>
      </c>
      <c r="AA751" s="32">
        <f>AA752</f>
        <v>0</v>
      </c>
      <c r="AB751" s="32">
        <f t="shared" si="686"/>
        <v>16350</v>
      </c>
      <c r="AC751" s="32">
        <f t="shared" si="687"/>
        <v>0</v>
      </c>
      <c r="AD751" s="32">
        <f t="shared" si="688"/>
        <v>0</v>
      </c>
      <c r="AE751" s="32">
        <f>AE752</f>
        <v>0</v>
      </c>
      <c r="AF751" s="33"/>
      <c r="AG751" s="34"/>
      <c r="AH751" s="1" t="str">
        <f t="shared" si="689"/>
        <v/>
      </c>
    </row>
    <row r="752" ht="47.25">
      <c r="A752" s="14" t="s">
        <v>478</v>
      </c>
      <c r="B752" s="15" t="s">
        <v>55</v>
      </c>
      <c r="C752" s="14"/>
      <c r="D752" s="14"/>
      <c r="E752" s="31" t="s">
        <v>56</v>
      </c>
      <c r="F752" s="32">
        <f>F753+F754</f>
        <v>16350</v>
      </c>
      <c r="G752" s="32">
        <f>G753+G754</f>
        <v>0</v>
      </c>
      <c r="H752" s="32">
        <f>H753+H754</f>
        <v>0</v>
      </c>
      <c r="I752" s="32">
        <f>I753+I754</f>
        <v>0</v>
      </c>
      <c r="J752" s="32">
        <f>J753+J754</f>
        <v>0</v>
      </c>
      <c r="K752" s="32">
        <f>K753+K754</f>
        <v>0</v>
      </c>
      <c r="L752" s="32">
        <f t="shared" si="690"/>
        <v>16350</v>
      </c>
      <c r="M752" s="32">
        <f t="shared" si="691"/>
        <v>0</v>
      </c>
      <c r="N752" s="32">
        <f t="shared" si="692"/>
        <v>0</v>
      </c>
      <c r="O752" s="32">
        <f>O753+O754</f>
        <v>0</v>
      </c>
      <c r="P752" s="32">
        <f>P753+P754</f>
        <v>0</v>
      </c>
      <c r="Q752" s="32">
        <f>Q753+Q754</f>
        <v>0</v>
      </c>
      <c r="R752" s="32">
        <f t="shared" si="680"/>
        <v>16350</v>
      </c>
      <c r="S752" s="32">
        <f t="shared" si="681"/>
        <v>0</v>
      </c>
      <c r="T752" s="32">
        <f t="shared" si="682"/>
        <v>0</v>
      </c>
      <c r="U752" s="32">
        <f>U753+U754</f>
        <v>0</v>
      </c>
      <c r="V752" s="32">
        <f t="shared" si="683"/>
        <v>16350</v>
      </c>
      <c r="W752" s="32">
        <f t="shared" si="684"/>
        <v>0</v>
      </c>
      <c r="X752" s="32">
        <f t="shared" si="685"/>
        <v>0</v>
      </c>
      <c r="Y752" s="32">
        <f>Y753+Y754</f>
        <v>0</v>
      </c>
      <c r="Z752" s="32">
        <f>Z753+Z754</f>
        <v>0</v>
      </c>
      <c r="AA752" s="32">
        <f>AA753+AA754</f>
        <v>0</v>
      </c>
      <c r="AB752" s="32">
        <f t="shared" si="686"/>
        <v>16350</v>
      </c>
      <c r="AC752" s="32">
        <f t="shared" si="687"/>
        <v>0</v>
      </c>
      <c r="AD752" s="32">
        <f t="shared" si="688"/>
        <v>0</v>
      </c>
      <c r="AE752" s="32">
        <f>AE753+AE754</f>
        <v>0</v>
      </c>
      <c r="AF752" s="33"/>
      <c r="AG752" s="34"/>
      <c r="AH752" s="1" t="str">
        <f t="shared" si="689"/>
        <v/>
      </c>
    </row>
    <row r="753">
      <c r="A753" s="14" t="s">
        <v>478</v>
      </c>
      <c r="B753" s="15" t="s">
        <v>55</v>
      </c>
      <c r="C753" s="14" t="s">
        <v>65</v>
      </c>
      <c r="D753" s="14" t="s">
        <v>31</v>
      </c>
      <c r="E753" s="31" t="s">
        <v>382</v>
      </c>
      <c r="F753" s="32">
        <v>15300</v>
      </c>
      <c r="G753" s="32"/>
      <c r="H753" s="32"/>
      <c r="I753" s="32"/>
      <c r="J753" s="32"/>
      <c r="K753" s="32"/>
      <c r="L753" s="32">
        <f t="shared" si="690"/>
        <v>15300</v>
      </c>
      <c r="M753" s="32">
        <f t="shared" si="691"/>
        <v>0</v>
      </c>
      <c r="N753" s="32">
        <f t="shared" si="692"/>
        <v>0</v>
      </c>
      <c r="O753" s="32"/>
      <c r="P753" s="32"/>
      <c r="Q753" s="32"/>
      <c r="R753" s="32">
        <f t="shared" si="680"/>
        <v>15300</v>
      </c>
      <c r="S753" s="32">
        <f t="shared" si="681"/>
        <v>0</v>
      </c>
      <c r="T753" s="32">
        <f t="shared" si="682"/>
        <v>0</v>
      </c>
      <c r="U753" s="32"/>
      <c r="V753" s="32">
        <f t="shared" si="683"/>
        <v>15300</v>
      </c>
      <c r="W753" s="32">
        <f t="shared" si="684"/>
        <v>0</v>
      </c>
      <c r="X753" s="32">
        <f t="shared" si="685"/>
        <v>0</v>
      </c>
      <c r="Y753" s="32"/>
      <c r="Z753" s="32"/>
      <c r="AA753" s="32"/>
      <c r="AB753" s="32">
        <f t="shared" si="686"/>
        <v>15300</v>
      </c>
      <c r="AC753" s="32">
        <f t="shared" si="687"/>
        <v>0</v>
      </c>
      <c r="AD753" s="32">
        <f t="shared" si="688"/>
        <v>0</v>
      </c>
      <c r="AE753" s="32"/>
      <c r="AF753" s="33"/>
      <c r="AG753" s="34"/>
      <c r="AH753" s="1" t="str">
        <f t="shared" si="689"/>
        <v>0701</v>
      </c>
    </row>
    <row r="754">
      <c r="A754" s="14" t="s">
        <v>478</v>
      </c>
      <c r="B754" s="15" t="s">
        <v>55</v>
      </c>
      <c r="C754" s="14" t="s">
        <v>65</v>
      </c>
      <c r="D754" s="14" t="s">
        <v>288</v>
      </c>
      <c r="E754" s="31" t="s">
        <v>339</v>
      </c>
      <c r="F754" s="32">
        <v>1050</v>
      </c>
      <c r="G754" s="32"/>
      <c r="H754" s="32"/>
      <c r="I754" s="32"/>
      <c r="J754" s="32"/>
      <c r="K754" s="32"/>
      <c r="L754" s="32">
        <f t="shared" si="690"/>
        <v>1050</v>
      </c>
      <c r="M754" s="32">
        <f t="shared" si="691"/>
        <v>0</v>
      </c>
      <c r="N754" s="32">
        <f t="shared" si="692"/>
        <v>0</v>
      </c>
      <c r="O754" s="32"/>
      <c r="P754" s="32"/>
      <c r="Q754" s="32"/>
      <c r="R754" s="32">
        <f t="shared" si="680"/>
        <v>1050</v>
      </c>
      <c r="S754" s="32">
        <f t="shared" si="681"/>
        <v>0</v>
      </c>
      <c r="T754" s="32">
        <f t="shared" si="682"/>
        <v>0</v>
      </c>
      <c r="U754" s="32"/>
      <c r="V754" s="32">
        <f t="shared" si="683"/>
        <v>1050</v>
      </c>
      <c r="W754" s="32">
        <f t="shared" si="684"/>
        <v>0</v>
      </c>
      <c r="X754" s="32">
        <f t="shared" si="685"/>
        <v>0</v>
      </c>
      <c r="Y754" s="32"/>
      <c r="Z754" s="32"/>
      <c r="AA754" s="32"/>
      <c r="AB754" s="32">
        <f t="shared" si="686"/>
        <v>1050</v>
      </c>
      <c r="AC754" s="32">
        <f t="shared" si="687"/>
        <v>0</v>
      </c>
      <c r="AD754" s="32">
        <f t="shared" si="688"/>
        <v>0</v>
      </c>
      <c r="AE754" s="32"/>
      <c r="AF754" s="33"/>
      <c r="AG754" s="34"/>
      <c r="AH754" s="1" t="str">
        <f t="shared" si="689"/>
        <v>0702</v>
      </c>
    </row>
    <row r="755" ht="47.25">
      <c r="A755" s="14" t="s">
        <v>480</v>
      </c>
      <c r="B755" s="15"/>
      <c r="C755" s="14"/>
      <c r="D755" s="14"/>
      <c r="E755" s="31" t="s">
        <v>479</v>
      </c>
      <c r="F755" s="32">
        <f t="shared" ref="F755:F756" si="693">F756</f>
        <v>110260</v>
      </c>
      <c r="G755" s="32">
        <f t="shared" ref="G755:G756" si="694">G756</f>
        <v>0</v>
      </c>
      <c r="H755" s="32">
        <f t="shared" ref="H755:H756" si="695">H756</f>
        <v>0</v>
      </c>
      <c r="I755" s="32">
        <f t="shared" ref="I755:I756" si="696">I756</f>
        <v>0</v>
      </c>
      <c r="J755" s="32">
        <f t="shared" ref="J755:J756" si="697">J756</f>
        <v>0</v>
      </c>
      <c r="K755" s="32">
        <f t="shared" ref="K755:K756" si="698">K756</f>
        <v>0</v>
      </c>
      <c r="L755" s="32">
        <f t="shared" si="690"/>
        <v>110260</v>
      </c>
      <c r="M755" s="32">
        <f t="shared" si="691"/>
        <v>0</v>
      </c>
      <c r="N755" s="32">
        <f t="shared" si="692"/>
        <v>0</v>
      </c>
      <c r="O755" s="32">
        <f t="shared" ref="O755:O756" si="699">O756</f>
        <v>0</v>
      </c>
      <c r="P755" s="32">
        <f t="shared" ref="P755:P756" si="700">P756</f>
        <v>0</v>
      </c>
      <c r="Q755" s="32">
        <f t="shared" ref="Q755:Q756" si="701">Q756</f>
        <v>0</v>
      </c>
      <c r="R755" s="32">
        <f t="shared" si="680"/>
        <v>110260</v>
      </c>
      <c r="S755" s="32">
        <f t="shared" si="681"/>
        <v>0</v>
      </c>
      <c r="T755" s="32">
        <f t="shared" si="682"/>
        <v>0</v>
      </c>
      <c r="U755" s="32">
        <f t="shared" ref="U755:U756" si="702">U756</f>
        <v>0</v>
      </c>
      <c r="V755" s="32">
        <f t="shared" si="683"/>
        <v>110260</v>
      </c>
      <c r="W755" s="32">
        <f t="shared" si="684"/>
        <v>0</v>
      </c>
      <c r="X755" s="32">
        <f t="shared" si="685"/>
        <v>0</v>
      </c>
      <c r="Y755" s="32">
        <f t="shared" ref="Y755:Y756" si="703">Y756</f>
        <v>0</v>
      </c>
      <c r="Z755" s="32">
        <f t="shared" ref="Z755:Z756" si="704">Z756</f>
        <v>0</v>
      </c>
      <c r="AA755" s="32">
        <f t="shared" ref="AA755:AA756" si="705">AA756</f>
        <v>0</v>
      </c>
      <c r="AB755" s="32">
        <f t="shared" si="686"/>
        <v>110260</v>
      </c>
      <c r="AC755" s="32">
        <f t="shared" si="687"/>
        <v>0</v>
      </c>
      <c r="AD755" s="32">
        <f t="shared" si="688"/>
        <v>0</v>
      </c>
      <c r="AE755" s="32">
        <f t="shared" ref="AE755:AE756" si="706">AE756</f>
        <v>0</v>
      </c>
      <c r="AF755" s="33"/>
      <c r="AG755" s="34"/>
      <c r="AH755" s="1" t="str">
        <f t="shared" si="689"/>
        <v/>
      </c>
    </row>
    <row r="756" ht="47.25">
      <c r="A756" s="14" t="s">
        <v>480</v>
      </c>
      <c r="B756" s="15" t="s">
        <v>55</v>
      </c>
      <c r="C756" s="14"/>
      <c r="D756" s="14"/>
      <c r="E756" s="31" t="s">
        <v>56</v>
      </c>
      <c r="F756" s="32">
        <f t="shared" si="693"/>
        <v>110260</v>
      </c>
      <c r="G756" s="32">
        <f t="shared" si="694"/>
        <v>0</v>
      </c>
      <c r="H756" s="32">
        <f t="shared" si="695"/>
        <v>0</v>
      </c>
      <c r="I756" s="32">
        <f t="shared" si="696"/>
        <v>0</v>
      </c>
      <c r="J756" s="32">
        <f t="shared" si="697"/>
        <v>0</v>
      </c>
      <c r="K756" s="32">
        <f t="shared" si="698"/>
        <v>0</v>
      </c>
      <c r="L756" s="32">
        <f t="shared" si="690"/>
        <v>110260</v>
      </c>
      <c r="M756" s="32">
        <f t="shared" si="691"/>
        <v>0</v>
      </c>
      <c r="N756" s="32">
        <f t="shared" si="692"/>
        <v>0</v>
      </c>
      <c r="O756" s="32">
        <f t="shared" si="699"/>
        <v>0</v>
      </c>
      <c r="P756" s="32">
        <f t="shared" si="700"/>
        <v>0</v>
      </c>
      <c r="Q756" s="32">
        <f t="shared" si="701"/>
        <v>0</v>
      </c>
      <c r="R756" s="32">
        <f t="shared" si="680"/>
        <v>110260</v>
      </c>
      <c r="S756" s="32">
        <f t="shared" si="681"/>
        <v>0</v>
      </c>
      <c r="T756" s="32">
        <f t="shared" si="682"/>
        <v>0</v>
      </c>
      <c r="U756" s="32">
        <f t="shared" si="702"/>
        <v>0</v>
      </c>
      <c r="V756" s="32">
        <f t="shared" si="683"/>
        <v>110260</v>
      </c>
      <c r="W756" s="32">
        <f t="shared" si="684"/>
        <v>0</v>
      </c>
      <c r="X756" s="32">
        <f t="shared" si="685"/>
        <v>0</v>
      </c>
      <c r="Y756" s="32">
        <f t="shared" si="703"/>
        <v>0</v>
      </c>
      <c r="Z756" s="32">
        <f t="shared" si="704"/>
        <v>0</v>
      </c>
      <c r="AA756" s="32">
        <f t="shared" si="705"/>
        <v>0</v>
      </c>
      <c r="AB756" s="32">
        <f t="shared" si="686"/>
        <v>110260</v>
      </c>
      <c r="AC756" s="32">
        <f t="shared" si="687"/>
        <v>0</v>
      </c>
      <c r="AD756" s="32">
        <f t="shared" si="688"/>
        <v>0</v>
      </c>
      <c r="AE756" s="32">
        <f t="shared" si="706"/>
        <v>0</v>
      </c>
      <c r="AF756" s="33"/>
      <c r="AG756" s="34"/>
      <c r="AH756" s="1" t="str">
        <f t="shared" si="689"/>
        <v/>
      </c>
    </row>
    <row r="757">
      <c r="A757" s="14" t="s">
        <v>480</v>
      </c>
      <c r="B757" s="15">
        <v>600</v>
      </c>
      <c r="C757" s="14" t="s">
        <v>65</v>
      </c>
      <c r="D757" s="14" t="s">
        <v>288</v>
      </c>
      <c r="E757" s="31" t="s">
        <v>339</v>
      </c>
      <c r="F757" s="32">
        <v>110260</v>
      </c>
      <c r="G757" s="32"/>
      <c r="H757" s="32"/>
      <c r="I757" s="32"/>
      <c r="J757" s="32"/>
      <c r="K757" s="32"/>
      <c r="L757" s="32">
        <f t="shared" si="690"/>
        <v>110260</v>
      </c>
      <c r="M757" s="32">
        <f t="shared" si="691"/>
        <v>0</v>
      </c>
      <c r="N757" s="32">
        <f t="shared" si="692"/>
        <v>0</v>
      </c>
      <c r="O757" s="32"/>
      <c r="P757" s="32"/>
      <c r="Q757" s="32"/>
      <c r="R757" s="32">
        <f t="shared" si="680"/>
        <v>110260</v>
      </c>
      <c r="S757" s="32">
        <f t="shared" si="681"/>
        <v>0</v>
      </c>
      <c r="T757" s="32">
        <f t="shared" si="682"/>
        <v>0</v>
      </c>
      <c r="U757" s="32"/>
      <c r="V757" s="32">
        <f t="shared" si="683"/>
        <v>110260</v>
      </c>
      <c r="W757" s="32">
        <f t="shared" si="684"/>
        <v>0</v>
      </c>
      <c r="X757" s="32">
        <f t="shared" si="685"/>
        <v>0</v>
      </c>
      <c r="Y757" s="32"/>
      <c r="Z757" s="32"/>
      <c r="AA757" s="32"/>
      <c r="AB757" s="32">
        <f t="shared" si="686"/>
        <v>110260</v>
      </c>
      <c r="AC757" s="32">
        <f t="shared" si="687"/>
        <v>0</v>
      </c>
      <c r="AD757" s="32">
        <f t="shared" si="688"/>
        <v>0</v>
      </c>
      <c r="AE757" s="32"/>
      <c r="AF757" s="33"/>
      <c r="AG757" s="34"/>
      <c r="AH757" s="1" t="str">
        <f t="shared" si="689"/>
        <v>0702</v>
      </c>
    </row>
    <row r="758" ht="47.25">
      <c r="A758" s="14" t="s">
        <v>481</v>
      </c>
      <c r="B758" s="15"/>
      <c r="C758" s="14"/>
      <c r="D758" s="14"/>
      <c r="E758" s="31" t="s">
        <v>482</v>
      </c>
      <c r="F758" s="32">
        <f>F759+F764+F769</f>
        <v>725787.09999999998</v>
      </c>
      <c r="G758" s="32">
        <f>G759+G764+G769</f>
        <v>744980.89999999991</v>
      </c>
      <c r="H758" s="32">
        <f>H759+H764+H769</f>
        <v>745180.19999999995</v>
      </c>
      <c r="I758" s="32">
        <f>I759+I764+I769</f>
        <v>0</v>
      </c>
      <c r="J758" s="32">
        <f>J759+J764+J769</f>
        <v>0</v>
      </c>
      <c r="K758" s="32">
        <f>K759+K764+K769</f>
        <v>0</v>
      </c>
      <c r="L758" s="32">
        <f t="shared" si="690"/>
        <v>725787.09999999998</v>
      </c>
      <c r="M758" s="32">
        <f t="shared" si="691"/>
        <v>744980.89999999991</v>
      </c>
      <c r="N758" s="32">
        <f t="shared" si="692"/>
        <v>745180.19999999995</v>
      </c>
      <c r="O758" s="32">
        <f>O759+O764+O769</f>
        <v>0</v>
      </c>
      <c r="P758" s="32">
        <f>P759+P764+P769</f>
        <v>0</v>
      </c>
      <c r="Q758" s="32">
        <f>Q759+Q764+Q769</f>
        <v>0</v>
      </c>
      <c r="R758" s="32">
        <f t="shared" si="680"/>
        <v>725787.09999999998</v>
      </c>
      <c r="S758" s="32">
        <f t="shared" si="681"/>
        <v>744980.89999999991</v>
      </c>
      <c r="T758" s="32">
        <f t="shared" si="682"/>
        <v>745180.19999999995</v>
      </c>
      <c r="U758" s="32">
        <f>U759+U764+U769</f>
        <v>0</v>
      </c>
      <c r="V758" s="32">
        <f t="shared" si="683"/>
        <v>725787.09999999998</v>
      </c>
      <c r="W758" s="32">
        <f t="shared" si="684"/>
        <v>744980.89999999991</v>
      </c>
      <c r="X758" s="32">
        <f t="shared" si="685"/>
        <v>745180.19999999995</v>
      </c>
      <c r="Y758" s="32">
        <f>Y759+Y764+Y769</f>
        <v>-2564.6999999999998</v>
      </c>
      <c r="Z758" s="32">
        <f>Z759+Z764+Z769</f>
        <v>0</v>
      </c>
      <c r="AA758" s="32">
        <f>AA759+AA764+AA769</f>
        <v>0</v>
      </c>
      <c r="AB758" s="32">
        <f t="shared" si="686"/>
        <v>723222.40000000002</v>
      </c>
      <c r="AC758" s="32">
        <f t="shared" si="687"/>
        <v>744980.89999999991</v>
      </c>
      <c r="AD758" s="32">
        <f t="shared" si="688"/>
        <v>745180.19999999995</v>
      </c>
      <c r="AE758" s="32">
        <f>AE759+AE764+AE769</f>
        <v>0</v>
      </c>
      <c r="AF758" s="33"/>
      <c r="AG758" s="34"/>
      <c r="AH758" s="1" t="str">
        <f t="shared" si="689"/>
        <v/>
      </c>
    </row>
    <row r="759" ht="31.5">
      <c r="A759" s="14" t="s">
        <v>483</v>
      </c>
      <c r="B759" s="15"/>
      <c r="C759" s="14"/>
      <c r="D759" s="14"/>
      <c r="E759" s="31" t="s">
        <v>179</v>
      </c>
      <c r="F759" s="32">
        <f>F760+F762</f>
        <v>136983.70000000001</v>
      </c>
      <c r="G759" s="32">
        <f>G760+G762</f>
        <v>140710.29999999999</v>
      </c>
      <c r="H759" s="32">
        <f>H760+H762</f>
        <v>140710.29999999999</v>
      </c>
      <c r="I759" s="32">
        <f>I760+I762</f>
        <v>0</v>
      </c>
      <c r="J759" s="32">
        <f>J760+J762</f>
        <v>0</v>
      </c>
      <c r="K759" s="32">
        <f>K760+K762</f>
        <v>0</v>
      </c>
      <c r="L759" s="32">
        <f t="shared" si="690"/>
        <v>136983.70000000001</v>
      </c>
      <c r="M759" s="32">
        <f t="shared" si="691"/>
        <v>140710.29999999999</v>
      </c>
      <c r="N759" s="32">
        <f t="shared" si="692"/>
        <v>140710.29999999999</v>
      </c>
      <c r="O759" s="32">
        <f>O760+O762</f>
        <v>0</v>
      </c>
      <c r="P759" s="32">
        <f>P760+P762</f>
        <v>0</v>
      </c>
      <c r="Q759" s="32">
        <f>Q760+Q762</f>
        <v>0</v>
      </c>
      <c r="R759" s="32">
        <f t="shared" si="680"/>
        <v>136983.70000000001</v>
      </c>
      <c r="S759" s="32">
        <f t="shared" si="681"/>
        <v>140710.29999999999</v>
      </c>
      <c r="T759" s="32">
        <f t="shared" si="682"/>
        <v>140710.29999999999</v>
      </c>
      <c r="U759" s="32">
        <f>U760+U762</f>
        <v>0</v>
      </c>
      <c r="V759" s="32">
        <f t="shared" si="683"/>
        <v>136983.70000000001</v>
      </c>
      <c r="W759" s="32">
        <f t="shared" si="684"/>
        <v>140710.29999999999</v>
      </c>
      <c r="X759" s="32">
        <f t="shared" si="685"/>
        <v>140710.29999999999</v>
      </c>
      <c r="Y759" s="32">
        <f>Y760+Y762</f>
        <v>-1854</v>
      </c>
      <c r="Z759" s="32">
        <f>Z760+Z762</f>
        <v>0</v>
      </c>
      <c r="AA759" s="32">
        <f>AA760+AA762</f>
        <v>0</v>
      </c>
      <c r="AB759" s="32">
        <f t="shared" si="686"/>
        <v>135129.70000000001</v>
      </c>
      <c r="AC759" s="32">
        <f t="shared" si="687"/>
        <v>140710.29999999999</v>
      </c>
      <c r="AD759" s="32">
        <f t="shared" si="688"/>
        <v>140710.29999999999</v>
      </c>
      <c r="AE759" s="32">
        <f>AE760+AE762</f>
        <v>0</v>
      </c>
      <c r="AF759" s="33"/>
      <c r="AG759" s="34"/>
      <c r="AH759" s="1" t="str">
        <f t="shared" si="689"/>
        <v/>
      </c>
    </row>
    <row r="760" ht="94.5">
      <c r="A760" s="14" t="s">
        <v>483</v>
      </c>
      <c r="B760" s="15" t="s">
        <v>151</v>
      </c>
      <c r="C760" s="14"/>
      <c r="D760" s="14"/>
      <c r="E760" s="31" t="s">
        <v>152</v>
      </c>
      <c r="F760" s="32">
        <f>F761</f>
        <v>132468.70000000001</v>
      </c>
      <c r="G760" s="32">
        <f>G761</f>
        <v>136195.29999999999</v>
      </c>
      <c r="H760" s="32">
        <f>H761</f>
        <v>136195.29999999999</v>
      </c>
      <c r="I760" s="32">
        <f>I761</f>
        <v>0</v>
      </c>
      <c r="J760" s="32">
        <f>J761</f>
        <v>0</v>
      </c>
      <c r="K760" s="32">
        <f>K761</f>
        <v>0</v>
      </c>
      <c r="L760" s="32">
        <f t="shared" si="690"/>
        <v>132468.70000000001</v>
      </c>
      <c r="M760" s="32">
        <f t="shared" si="691"/>
        <v>136195.29999999999</v>
      </c>
      <c r="N760" s="32">
        <f t="shared" si="692"/>
        <v>136195.29999999999</v>
      </c>
      <c r="O760" s="32">
        <f>O761</f>
        <v>0</v>
      </c>
      <c r="P760" s="32">
        <f>P761</f>
        <v>0</v>
      </c>
      <c r="Q760" s="32">
        <f>Q761</f>
        <v>0</v>
      </c>
      <c r="R760" s="32">
        <f t="shared" si="680"/>
        <v>132468.70000000001</v>
      </c>
      <c r="S760" s="32">
        <f t="shared" si="681"/>
        <v>136195.29999999999</v>
      </c>
      <c r="T760" s="32">
        <f t="shared" si="682"/>
        <v>136195.29999999999</v>
      </c>
      <c r="U760" s="32">
        <f>U761</f>
        <v>0</v>
      </c>
      <c r="V760" s="32">
        <f t="shared" si="683"/>
        <v>132468.70000000001</v>
      </c>
      <c r="W760" s="32">
        <f t="shared" si="684"/>
        <v>136195.29999999999</v>
      </c>
      <c r="X760" s="32">
        <f t="shared" si="685"/>
        <v>136195.29999999999</v>
      </c>
      <c r="Y760" s="32">
        <f>Y761</f>
        <v>-1854</v>
      </c>
      <c r="Z760" s="32">
        <f>Z761</f>
        <v>0</v>
      </c>
      <c r="AA760" s="32">
        <f>AA761</f>
        <v>0</v>
      </c>
      <c r="AB760" s="32">
        <f t="shared" si="686"/>
        <v>130614.70000000001</v>
      </c>
      <c r="AC760" s="32">
        <f t="shared" si="687"/>
        <v>136195.29999999999</v>
      </c>
      <c r="AD760" s="32">
        <f t="shared" si="688"/>
        <v>136195.29999999999</v>
      </c>
      <c r="AE760" s="32">
        <f>AE761</f>
        <v>0</v>
      </c>
      <c r="AF760" s="33"/>
      <c r="AG760" s="34"/>
      <c r="AH760" s="1" t="str">
        <f t="shared" si="689"/>
        <v/>
      </c>
    </row>
    <row r="761">
      <c r="A761" s="14" t="s">
        <v>483</v>
      </c>
      <c r="B761" s="15">
        <v>100</v>
      </c>
      <c r="C761" s="14" t="s">
        <v>65</v>
      </c>
      <c r="D761" s="14" t="s">
        <v>67</v>
      </c>
      <c r="E761" s="31" t="s">
        <v>68</v>
      </c>
      <c r="F761" s="32">
        <v>132468.70000000001</v>
      </c>
      <c r="G761" s="32">
        <v>136195.29999999999</v>
      </c>
      <c r="H761" s="32">
        <v>136195.29999999999</v>
      </c>
      <c r="I761" s="32"/>
      <c r="J761" s="32"/>
      <c r="K761" s="32"/>
      <c r="L761" s="32">
        <f t="shared" si="690"/>
        <v>132468.70000000001</v>
      </c>
      <c r="M761" s="32">
        <f t="shared" si="691"/>
        <v>136195.29999999999</v>
      </c>
      <c r="N761" s="32">
        <f t="shared" si="692"/>
        <v>136195.29999999999</v>
      </c>
      <c r="O761" s="32"/>
      <c r="P761" s="32"/>
      <c r="Q761" s="32"/>
      <c r="R761" s="32">
        <f t="shared" si="680"/>
        <v>132468.70000000001</v>
      </c>
      <c r="S761" s="32">
        <f t="shared" si="681"/>
        <v>136195.29999999999</v>
      </c>
      <c r="T761" s="32">
        <f t="shared" si="682"/>
        <v>136195.29999999999</v>
      </c>
      <c r="U761" s="32"/>
      <c r="V761" s="32">
        <f t="shared" si="683"/>
        <v>132468.70000000001</v>
      </c>
      <c r="W761" s="32">
        <f t="shared" si="684"/>
        <v>136195.29999999999</v>
      </c>
      <c r="X761" s="32">
        <f t="shared" si="685"/>
        <v>136195.29999999999</v>
      </c>
      <c r="Y761" s="32">
        <v>-1854</v>
      </c>
      <c r="Z761" s="32"/>
      <c r="AA761" s="32"/>
      <c r="AB761" s="32">
        <f t="shared" si="686"/>
        <v>130614.70000000001</v>
      </c>
      <c r="AC761" s="32">
        <f t="shared" si="687"/>
        <v>136195.29999999999</v>
      </c>
      <c r="AD761" s="32">
        <f t="shared" si="688"/>
        <v>136195.29999999999</v>
      </c>
      <c r="AE761" s="32"/>
      <c r="AF761" s="33"/>
      <c r="AG761" s="34"/>
      <c r="AH761" s="1" t="str">
        <f t="shared" si="689"/>
        <v>0709</v>
      </c>
    </row>
    <row r="762" ht="31.5">
      <c r="A762" s="14" t="s">
        <v>483</v>
      </c>
      <c r="B762" s="15" t="s">
        <v>48</v>
      </c>
      <c r="C762" s="14"/>
      <c r="D762" s="14"/>
      <c r="E762" s="31" t="s">
        <v>49</v>
      </c>
      <c r="F762" s="32">
        <f>F763</f>
        <v>4515</v>
      </c>
      <c r="G762" s="32">
        <f>G763</f>
        <v>4515</v>
      </c>
      <c r="H762" s="32">
        <f>H763</f>
        <v>4515</v>
      </c>
      <c r="I762" s="32">
        <f>I763</f>
        <v>0</v>
      </c>
      <c r="J762" s="32">
        <f>J763</f>
        <v>0</v>
      </c>
      <c r="K762" s="32">
        <f>K763</f>
        <v>0</v>
      </c>
      <c r="L762" s="32">
        <f t="shared" si="690"/>
        <v>4515</v>
      </c>
      <c r="M762" s="32">
        <f t="shared" si="691"/>
        <v>4515</v>
      </c>
      <c r="N762" s="32">
        <f t="shared" si="692"/>
        <v>4515</v>
      </c>
      <c r="O762" s="32">
        <f>O763</f>
        <v>0</v>
      </c>
      <c r="P762" s="32">
        <f>P763</f>
        <v>0</v>
      </c>
      <c r="Q762" s="32">
        <f>Q763</f>
        <v>0</v>
      </c>
      <c r="R762" s="32">
        <f t="shared" si="680"/>
        <v>4515</v>
      </c>
      <c r="S762" s="32">
        <f t="shared" si="681"/>
        <v>4515</v>
      </c>
      <c r="T762" s="32">
        <f t="shared" si="682"/>
        <v>4515</v>
      </c>
      <c r="U762" s="32">
        <f>U763</f>
        <v>0</v>
      </c>
      <c r="V762" s="32">
        <f t="shared" si="683"/>
        <v>4515</v>
      </c>
      <c r="W762" s="32">
        <f t="shared" si="684"/>
        <v>4515</v>
      </c>
      <c r="X762" s="32">
        <f t="shared" si="685"/>
        <v>4515</v>
      </c>
      <c r="Y762" s="32">
        <f>Y763</f>
        <v>0</v>
      </c>
      <c r="Z762" s="32">
        <f>Z763</f>
        <v>0</v>
      </c>
      <c r="AA762" s="32">
        <f>AA763</f>
        <v>0</v>
      </c>
      <c r="AB762" s="32">
        <f t="shared" si="686"/>
        <v>4515</v>
      </c>
      <c r="AC762" s="32">
        <f t="shared" si="687"/>
        <v>4515</v>
      </c>
      <c r="AD762" s="32">
        <f t="shared" si="688"/>
        <v>4515</v>
      </c>
      <c r="AE762" s="32">
        <f>AE763</f>
        <v>0</v>
      </c>
      <c r="AF762" s="33"/>
      <c r="AG762" s="34"/>
      <c r="AH762" s="1" t="str">
        <f t="shared" si="689"/>
        <v/>
      </c>
    </row>
    <row r="763">
      <c r="A763" s="14" t="s">
        <v>483</v>
      </c>
      <c r="B763" s="15">
        <v>200</v>
      </c>
      <c r="C763" s="14" t="s">
        <v>65</v>
      </c>
      <c r="D763" s="14" t="s">
        <v>67</v>
      </c>
      <c r="E763" s="31" t="s">
        <v>68</v>
      </c>
      <c r="F763" s="32">
        <v>4515</v>
      </c>
      <c r="G763" s="32">
        <v>4515</v>
      </c>
      <c r="H763" s="32">
        <v>4515</v>
      </c>
      <c r="I763" s="32"/>
      <c r="J763" s="32"/>
      <c r="K763" s="32"/>
      <c r="L763" s="32">
        <f t="shared" si="690"/>
        <v>4515</v>
      </c>
      <c r="M763" s="32">
        <f t="shared" si="691"/>
        <v>4515</v>
      </c>
      <c r="N763" s="32">
        <f t="shared" si="692"/>
        <v>4515</v>
      </c>
      <c r="O763" s="32"/>
      <c r="P763" s="32"/>
      <c r="Q763" s="32"/>
      <c r="R763" s="32">
        <f t="shared" si="680"/>
        <v>4515</v>
      </c>
      <c r="S763" s="32">
        <f t="shared" si="681"/>
        <v>4515</v>
      </c>
      <c r="T763" s="32">
        <f t="shared" si="682"/>
        <v>4515</v>
      </c>
      <c r="U763" s="32"/>
      <c r="V763" s="32">
        <f t="shared" si="683"/>
        <v>4515</v>
      </c>
      <c r="W763" s="32">
        <f t="shared" si="684"/>
        <v>4515</v>
      </c>
      <c r="X763" s="32">
        <f t="shared" si="685"/>
        <v>4515</v>
      </c>
      <c r="Y763" s="32"/>
      <c r="Z763" s="32"/>
      <c r="AA763" s="32"/>
      <c r="AB763" s="32">
        <f t="shared" si="686"/>
        <v>4515</v>
      </c>
      <c r="AC763" s="32">
        <f t="shared" si="687"/>
        <v>4515</v>
      </c>
      <c r="AD763" s="32">
        <f t="shared" si="688"/>
        <v>4515</v>
      </c>
      <c r="AE763" s="32"/>
      <c r="AF763" s="33"/>
      <c r="AG763" s="34"/>
      <c r="AH763" s="1" t="str">
        <f t="shared" si="689"/>
        <v>0709</v>
      </c>
    </row>
    <row r="764" ht="47.25">
      <c r="A764" s="14" t="s">
        <v>484</v>
      </c>
      <c r="B764" s="15"/>
      <c r="C764" s="14"/>
      <c r="D764" s="14"/>
      <c r="E764" s="31" t="s">
        <v>150</v>
      </c>
      <c r="F764" s="32">
        <f>F765+F767</f>
        <v>78379</v>
      </c>
      <c r="G764" s="32">
        <f>G765+G767</f>
        <v>79800.399999999994</v>
      </c>
      <c r="H764" s="32">
        <f>H765+H767</f>
        <v>79800.399999999994</v>
      </c>
      <c r="I764" s="32">
        <f>I765+I767</f>
        <v>0</v>
      </c>
      <c r="J764" s="32">
        <f>J765+J767</f>
        <v>0</v>
      </c>
      <c r="K764" s="32">
        <f>K765+K767</f>
        <v>0</v>
      </c>
      <c r="L764" s="32">
        <f t="shared" si="690"/>
        <v>78379</v>
      </c>
      <c r="M764" s="32">
        <f t="shared" si="691"/>
        <v>79800.399999999994</v>
      </c>
      <c r="N764" s="32">
        <f t="shared" si="692"/>
        <v>79800.399999999994</v>
      </c>
      <c r="O764" s="32">
        <f>O765+O767</f>
        <v>0</v>
      </c>
      <c r="P764" s="32">
        <f>P765+P767</f>
        <v>0</v>
      </c>
      <c r="Q764" s="32">
        <f>Q765+Q767</f>
        <v>0</v>
      </c>
      <c r="R764" s="32">
        <f t="shared" si="680"/>
        <v>78379</v>
      </c>
      <c r="S764" s="32">
        <f t="shared" si="681"/>
        <v>79800.399999999994</v>
      </c>
      <c r="T764" s="32">
        <f t="shared" si="682"/>
        <v>79800.399999999994</v>
      </c>
      <c r="U764" s="32">
        <f>U765+U767</f>
        <v>0</v>
      </c>
      <c r="V764" s="32">
        <f t="shared" si="683"/>
        <v>78379</v>
      </c>
      <c r="W764" s="32">
        <f t="shared" si="684"/>
        <v>79800.399999999994</v>
      </c>
      <c r="X764" s="32">
        <f t="shared" si="685"/>
        <v>79800.399999999994</v>
      </c>
      <c r="Y764" s="32">
        <f>Y765+Y767</f>
        <v>-710.70000000000005</v>
      </c>
      <c r="Z764" s="32">
        <f>Z765+Z767</f>
        <v>0</v>
      </c>
      <c r="AA764" s="32">
        <f>AA765+AA767</f>
        <v>0</v>
      </c>
      <c r="AB764" s="32">
        <f t="shared" si="686"/>
        <v>77668.300000000003</v>
      </c>
      <c r="AC764" s="32">
        <f t="shared" si="687"/>
        <v>79800.399999999994</v>
      </c>
      <c r="AD764" s="32">
        <f t="shared" si="688"/>
        <v>79800.399999999994</v>
      </c>
      <c r="AE764" s="32">
        <f>AE765+AE767</f>
        <v>0</v>
      </c>
      <c r="AF764" s="33"/>
      <c r="AG764" s="34"/>
      <c r="AH764" s="1" t="str">
        <f t="shared" si="689"/>
        <v/>
      </c>
    </row>
    <row r="765" ht="94.5">
      <c r="A765" s="14" t="s">
        <v>484</v>
      </c>
      <c r="B765" s="15" t="s">
        <v>151</v>
      </c>
      <c r="C765" s="14"/>
      <c r="D765" s="14"/>
      <c r="E765" s="31" t="s">
        <v>152</v>
      </c>
      <c r="F765" s="32">
        <f>F766</f>
        <v>50434.300000000003</v>
      </c>
      <c r="G765" s="32">
        <f>G766</f>
        <v>51855.699999999997</v>
      </c>
      <c r="H765" s="32">
        <f>H766</f>
        <v>51855.699999999997</v>
      </c>
      <c r="I765" s="32">
        <f>I766</f>
        <v>0</v>
      </c>
      <c r="J765" s="32">
        <f>J766</f>
        <v>0</v>
      </c>
      <c r="K765" s="32">
        <f>K766</f>
        <v>0</v>
      </c>
      <c r="L765" s="32">
        <f t="shared" si="690"/>
        <v>50434.300000000003</v>
      </c>
      <c r="M765" s="32">
        <f t="shared" si="691"/>
        <v>51855.699999999997</v>
      </c>
      <c r="N765" s="32">
        <f t="shared" si="692"/>
        <v>51855.699999999997</v>
      </c>
      <c r="O765" s="32">
        <f>O766</f>
        <v>0</v>
      </c>
      <c r="P765" s="32">
        <f>P766</f>
        <v>0</v>
      </c>
      <c r="Q765" s="32">
        <f>Q766</f>
        <v>0</v>
      </c>
      <c r="R765" s="32">
        <f t="shared" si="680"/>
        <v>50434.300000000003</v>
      </c>
      <c r="S765" s="32">
        <f t="shared" si="681"/>
        <v>51855.699999999997</v>
      </c>
      <c r="T765" s="32">
        <f t="shared" si="682"/>
        <v>51855.699999999997</v>
      </c>
      <c r="U765" s="32">
        <f>U766</f>
        <v>0</v>
      </c>
      <c r="V765" s="32">
        <f t="shared" si="683"/>
        <v>50434.300000000003</v>
      </c>
      <c r="W765" s="32">
        <f t="shared" si="684"/>
        <v>51855.699999999997</v>
      </c>
      <c r="X765" s="32">
        <f t="shared" si="685"/>
        <v>51855.699999999997</v>
      </c>
      <c r="Y765" s="32">
        <f>Y766</f>
        <v>-710.70000000000005</v>
      </c>
      <c r="Z765" s="32">
        <f>Z766</f>
        <v>0</v>
      </c>
      <c r="AA765" s="32">
        <f>AA766</f>
        <v>0</v>
      </c>
      <c r="AB765" s="32">
        <f t="shared" si="686"/>
        <v>49723.600000000006</v>
      </c>
      <c r="AC765" s="32">
        <f t="shared" si="687"/>
        <v>51855.699999999997</v>
      </c>
      <c r="AD765" s="32">
        <f t="shared" si="688"/>
        <v>51855.699999999997</v>
      </c>
      <c r="AE765" s="32">
        <f>AE766</f>
        <v>0</v>
      </c>
      <c r="AF765" s="33"/>
      <c r="AG765" s="34"/>
      <c r="AH765" s="1" t="str">
        <f t="shared" si="689"/>
        <v/>
      </c>
    </row>
    <row r="766">
      <c r="A766" s="14" t="s">
        <v>484</v>
      </c>
      <c r="B766" s="15">
        <v>100</v>
      </c>
      <c r="C766" s="14" t="s">
        <v>65</v>
      </c>
      <c r="D766" s="14" t="s">
        <v>67</v>
      </c>
      <c r="E766" s="31" t="s">
        <v>68</v>
      </c>
      <c r="F766" s="32">
        <v>50434.300000000003</v>
      </c>
      <c r="G766" s="32">
        <v>51855.699999999997</v>
      </c>
      <c r="H766" s="32">
        <v>51855.699999999997</v>
      </c>
      <c r="I766" s="32"/>
      <c r="J766" s="32"/>
      <c r="K766" s="32"/>
      <c r="L766" s="32">
        <f t="shared" si="690"/>
        <v>50434.300000000003</v>
      </c>
      <c r="M766" s="32">
        <f t="shared" si="691"/>
        <v>51855.699999999997</v>
      </c>
      <c r="N766" s="32">
        <f t="shared" si="692"/>
        <v>51855.699999999997</v>
      </c>
      <c r="O766" s="32"/>
      <c r="P766" s="32"/>
      <c r="Q766" s="32"/>
      <c r="R766" s="32">
        <f t="shared" si="680"/>
        <v>50434.300000000003</v>
      </c>
      <c r="S766" s="32">
        <f t="shared" si="681"/>
        <v>51855.699999999997</v>
      </c>
      <c r="T766" s="32">
        <f t="shared" si="682"/>
        <v>51855.699999999997</v>
      </c>
      <c r="U766" s="32"/>
      <c r="V766" s="32">
        <f t="shared" si="683"/>
        <v>50434.300000000003</v>
      </c>
      <c r="W766" s="32">
        <f t="shared" si="684"/>
        <v>51855.699999999997</v>
      </c>
      <c r="X766" s="32">
        <f t="shared" si="685"/>
        <v>51855.699999999997</v>
      </c>
      <c r="Y766" s="32">
        <v>-710.70000000000005</v>
      </c>
      <c r="Z766" s="32"/>
      <c r="AA766" s="32"/>
      <c r="AB766" s="32">
        <f t="shared" si="686"/>
        <v>49723.600000000006</v>
      </c>
      <c r="AC766" s="32">
        <f t="shared" si="687"/>
        <v>51855.699999999997</v>
      </c>
      <c r="AD766" s="32">
        <f t="shared" si="688"/>
        <v>51855.699999999997</v>
      </c>
      <c r="AE766" s="32"/>
      <c r="AF766" s="33"/>
      <c r="AG766" s="34"/>
      <c r="AH766" s="1" t="str">
        <f t="shared" si="689"/>
        <v>0709</v>
      </c>
    </row>
    <row r="767" ht="31.5">
      <c r="A767" s="14" t="s">
        <v>484</v>
      </c>
      <c r="B767" s="15" t="s">
        <v>48</v>
      </c>
      <c r="C767" s="14"/>
      <c r="D767" s="14"/>
      <c r="E767" s="31" t="s">
        <v>49</v>
      </c>
      <c r="F767" s="32">
        <f>F768</f>
        <v>27944.700000000001</v>
      </c>
      <c r="G767" s="32">
        <f>G768</f>
        <v>27944.700000000001</v>
      </c>
      <c r="H767" s="32">
        <f>H768</f>
        <v>27944.700000000001</v>
      </c>
      <c r="I767" s="32">
        <f>I768</f>
        <v>0</v>
      </c>
      <c r="J767" s="32">
        <f>J768</f>
        <v>0</v>
      </c>
      <c r="K767" s="32">
        <f>K768</f>
        <v>0</v>
      </c>
      <c r="L767" s="32">
        <f t="shared" si="690"/>
        <v>27944.700000000001</v>
      </c>
      <c r="M767" s="32">
        <f t="shared" si="691"/>
        <v>27944.700000000001</v>
      </c>
      <c r="N767" s="32">
        <f t="shared" si="692"/>
        <v>27944.700000000001</v>
      </c>
      <c r="O767" s="32">
        <f>O768</f>
        <v>0</v>
      </c>
      <c r="P767" s="32">
        <f>P768</f>
        <v>0</v>
      </c>
      <c r="Q767" s="32">
        <f>Q768</f>
        <v>0</v>
      </c>
      <c r="R767" s="32">
        <f t="shared" si="680"/>
        <v>27944.700000000001</v>
      </c>
      <c r="S767" s="32">
        <f t="shared" si="681"/>
        <v>27944.700000000001</v>
      </c>
      <c r="T767" s="32">
        <f t="shared" si="682"/>
        <v>27944.700000000001</v>
      </c>
      <c r="U767" s="32">
        <f>U768</f>
        <v>0</v>
      </c>
      <c r="V767" s="32">
        <f t="shared" si="683"/>
        <v>27944.700000000001</v>
      </c>
      <c r="W767" s="32">
        <f t="shared" si="684"/>
        <v>27944.700000000001</v>
      </c>
      <c r="X767" s="32">
        <f t="shared" si="685"/>
        <v>27944.700000000001</v>
      </c>
      <c r="Y767" s="32">
        <f>Y768</f>
        <v>0</v>
      </c>
      <c r="Z767" s="32">
        <f>Z768</f>
        <v>0</v>
      </c>
      <c r="AA767" s="32">
        <f>AA768</f>
        <v>0</v>
      </c>
      <c r="AB767" s="32">
        <f t="shared" si="686"/>
        <v>27944.700000000001</v>
      </c>
      <c r="AC767" s="32">
        <f t="shared" si="687"/>
        <v>27944.700000000001</v>
      </c>
      <c r="AD767" s="32">
        <f t="shared" si="688"/>
        <v>27944.700000000001</v>
      </c>
      <c r="AE767" s="32">
        <f>AE768</f>
        <v>0</v>
      </c>
      <c r="AF767" s="33"/>
      <c r="AG767" s="34"/>
      <c r="AH767" s="1" t="str">
        <f t="shared" si="689"/>
        <v/>
      </c>
    </row>
    <row r="768">
      <c r="A768" s="14" t="s">
        <v>484</v>
      </c>
      <c r="B768" s="15">
        <v>200</v>
      </c>
      <c r="C768" s="14" t="s">
        <v>65</v>
      </c>
      <c r="D768" s="14" t="s">
        <v>67</v>
      </c>
      <c r="E768" s="31" t="s">
        <v>68</v>
      </c>
      <c r="F768" s="32">
        <v>27944.700000000001</v>
      </c>
      <c r="G768" s="32">
        <v>27944.700000000001</v>
      </c>
      <c r="H768" s="32">
        <v>27944.700000000001</v>
      </c>
      <c r="I768" s="32"/>
      <c r="J768" s="32"/>
      <c r="K768" s="32"/>
      <c r="L768" s="32">
        <f t="shared" si="690"/>
        <v>27944.700000000001</v>
      </c>
      <c r="M768" s="32">
        <f t="shared" si="691"/>
        <v>27944.700000000001</v>
      </c>
      <c r="N768" s="32">
        <f t="shared" si="692"/>
        <v>27944.700000000001</v>
      </c>
      <c r="O768" s="32"/>
      <c r="P768" s="32"/>
      <c r="Q768" s="32"/>
      <c r="R768" s="32">
        <f t="shared" si="680"/>
        <v>27944.700000000001</v>
      </c>
      <c r="S768" s="32">
        <f t="shared" si="681"/>
        <v>27944.700000000001</v>
      </c>
      <c r="T768" s="32">
        <f t="shared" si="682"/>
        <v>27944.700000000001</v>
      </c>
      <c r="U768" s="32"/>
      <c r="V768" s="32">
        <f t="shared" si="683"/>
        <v>27944.700000000001</v>
      </c>
      <c r="W768" s="32">
        <f t="shared" si="684"/>
        <v>27944.700000000001</v>
      </c>
      <c r="X768" s="32">
        <f t="shared" si="685"/>
        <v>27944.700000000001</v>
      </c>
      <c r="Y768" s="32"/>
      <c r="Z768" s="32"/>
      <c r="AA768" s="32"/>
      <c r="AB768" s="32">
        <f t="shared" si="686"/>
        <v>27944.700000000001</v>
      </c>
      <c r="AC768" s="32">
        <f t="shared" si="687"/>
        <v>27944.700000000001</v>
      </c>
      <c r="AD768" s="32">
        <f t="shared" si="688"/>
        <v>27944.700000000001</v>
      </c>
      <c r="AE768" s="32"/>
      <c r="AF768" s="33"/>
      <c r="AG768" s="34"/>
      <c r="AH768" s="1" t="str">
        <f t="shared" si="689"/>
        <v>0709</v>
      </c>
    </row>
    <row r="769" ht="47.25">
      <c r="A769" s="14" t="s">
        <v>485</v>
      </c>
      <c r="B769" s="15"/>
      <c r="C769" s="14"/>
      <c r="D769" s="14"/>
      <c r="E769" s="31" t="s">
        <v>425</v>
      </c>
      <c r="F769" s="32">
        <f>F770+F772</f>
        <v>510424.39999999997</v>
      </c>
      <c r="G769" s="32">
        <f>G770+G772</f>
        <v>524470.19999999995</v>
      </c>
      <c r="H769" s="32">
        <f>H770+H772</f>
        <v>524669.5</v>
      </c>
      <c r="I769" s="32">
        <f>I770+I772</f>
        <v>0</v>
      </c>
      <c r="J769" s="32">
        <f>J770+J772</f>
        <v>0</v>
      </c>
      <c r="K769" s="32">
        <f>K770+K772</f>
        <v>0</v>
      </c>
      <c r="L769" s="32">
        <f t="shared" si="690"/>
        <v>510424.39999999997</v>
      </c>
      <c r="M769" s="32">
        <f t="shared" si="691"/>
        <v>524470.19999999995</v>
      </c>
      <c r="N769" s="32">
        <f t="shared" si="692"/>
        <v>524669.5</v>
      </c>
      <c r="O769" s="32">
        <f>O770+O772</f>
        <v>0</v>
      </c>
      <c r="P769" s="32">
        <f>P770+P772</f>
        <v>0</v>
      </c>
      <c r="Q769" s="32">
        <f>Q770+Q772</f>
        <v>0</v>
      </c>
      <c r="R769" s="32">
        <f t="shared" si="680"/>
        <v>510424.39999999997</v>
      </c>
      <c r="S769" s="32">
        <f t="shared" si="681"/>
        <v>524470.19999999995</v>
      </c>
      <c r="T769" s="32">
        <f t="shared" si="682"/>
        <v>524669.5</v>
      </c>
      <c r="U769" s="32">
        <f>U770+U772</f>
        <v>0</v>
      </c>
      <c r="V769" s="32">
        <f t="shared" si="683"/>
        <v>510424.39999999997</v>
      </c>
      <c r="W769" s="32">
        <f t="shared" si="684"/>
        <v>524470.19999999995</v>
      </c>
      <c r="X769" s="32">
        <f t="shared" si="685"/>
        <v>524669.5</v>
      </c>
      <c r="Y769" s="32">
        <f>Y770+Y772</f>
        <v>0</v>
      </c>
      <c r="Z769" s="32">
        <f>Z770+Z772</f>
        <v>0</v>
      </c>
      <c r="AA769" s="32">
        <f>AA770+AA772</f>
        <v>0</v>
      </c>
      <c r="AB769" s="32">
        <f t="shared" si="686"/>
        <v>510424.39999999997</v>
      </c>
      <c r="AC769" s="32">
        <f t="shared" si="687"/>
        <v>524470.19999999995</v>
      </c>
      <c r="AD769" s="32">
        <f t="shared" si="688"/>
        <v>524669.5</v>
      </c>
      <c r="AE769" s="32">
        <f>AE770+AE772</f>
        <v>0</v>
      </c>
      <c r="AF769" s="33"/>
      <c r="AG769" s="34"/>
      <c r="AH769" s="1" t="str">
        <f t="shared" si="689"/>
        <v/>
      </c>
    </row>
    <row r="770" ht="94.5">
      <c r="A770" s="14" t="s">
        <v>485</v>
      </c>
      <c r="B770" s="15" t="s">
        <v>151</v>
      </c>
      <c r="C770" s="14"/>
      <c r="D770" s="14"/>
      <c r="E770" s="31" t="s">
        <v>152</v>
      </c>
      <c r="F770" s="32">
        <f>F771</f>
        <v>509486.59999999998</v>
      </c>
      <c r="G770" s="32">
        <f>G771</f>
        <v>523532.5</v>
      </c>
      <c r="H770" s="32">
        <f>H771</f>
        <v>523731.79999999999</v>
      </c>
      <c r="I770" s="32">
        <f>I771</f>
        <v>0</v>
      </c>
      <c r="J770" s="32">
        <f>J771</f>
        <v>0</v>
      </c>
      <c r="K770" s="32">
        <f>K771</f>
        <v>0</v>
      </c>
      <c r="L770" s="32">
        <f t="shared" si="690"/>
        <v>509486.59999999998</v>
      </c>
      <c r="M770" s="32">
        <f t="shared" si="691"/>
        <v>523532.5</v>
      </c>
      <c r="N770" s="32">
        <f t="shared" si="692"/>
        <v>523731.79999999999</v>
      </c>
      <c r="O770" s="32">
        <f>O771</f>
        <v>0</v>
      </c>
      <c r="P770" s="32">
        <f>P771</f>
        <v>0</v>
      </c>
      <c r="Q770" s="32">
        <f>Q771</f>
        <v>0</v>
      </c>
      <c r="R770" s="32">
        <f t="shared" si="680"/>
        <v>509486.59999999998</v>
      </c>
      <c r="S770" s="32">
        <f t="shared" si="681"/>
        <v>523532.5</v>
      </c>
      <c r="T770" s="32">
        <f t="shared" si="682"/>
        <v>523731.79999999999</v>
      </c>
      <c r="U770" s="32">
        <f>U771</f>
        <v>0</v>
      </c>
      <c r="V770" s="32">
        <f t="shared" si="683"/>
        <v>509486.59999999998</v>
      </c>
      <c r="W770" s="32">
        <f t="shared" si="684"/>
        <v>523532.5</v>
      </c>
      <c r="X770" s="32">
        <f t="shared" si="685"/>
        <v>523731.79999999999</v>
      </c>
      <c r="Y770" s="32">
        <f>Y771</f>
        <v>0</v>
      </c>
      <c r="Z770" s="32">
        <f>Z771</f>
        <v>0</v>
      </c>
      <c r="AA770" s="32">
        <f>AA771</f>
        <v>0</v>
      </c>
      <c r="AB770" s="32">
        <f t="shared" si="686"/>
        <v>509486.59999999998</v>
      </c>
      <c r="AC770" s="32">
        <f t="shared" si="687"/>
        <v>523532.5</v>
      </c>
      <c r="AD770" s="32">
        <f t="shared" si="688"/>
        <v>523731.79999999999</v>
      </c>
      <c r="AE770" s="32">
        <f>AE771</f>
        <v>0</v>
      </c>
      <c r="AF770" s="33"/>
      <c r="AG770" s="34"/>
      <c r="AH770" s="1" t="str">
        <f t="shared" si="689"/>
        <v/>
      </c>
    </row>
    <row r="771">
      <c r="A771" s="14" t="s">
        <v>485</v>
      </c>
      <c r="B771" s="15">
        <v>100</v>
      </c>
      <c r="C771" s="14" t="s">
        <v>65</v>
      </c>
      <c r="D771" s="14" t="s">
        <v>67</v>
      </c>
      <c r="E771" s="31" t="s">
        <v>68</v>
      </c>
      <c r="F771" s="32">
        <v>509486.59999999998</v>
      </c>
      <c r="G771" s="32">
        <v>523532.5</v>
      </c>
      <c r="H771" s="32">
        <v>523731.79999999999</v>
      </c>
      <c r="I771" s="32"/>
      <c r="J771" s="32"/>
      <c r="K771" s="32"/>
      <c r="L771" s="32">
        <f t="shared" si="690"/>
        <v>509486.59999999998</v>
      </c>
      <c r="M771" s="32">
        <f t="shared" si="691"/>
        <v>523532.5</v>
      </c>
      <c r="N771" s="32">
        <f t="shared" si="692"/>
        <v>523731.79999999999</v>
      </c>
      <c r="O771" s="32"/>
      <c r="P771" s="32"/>
      <c r="Q771" s="32"/>
      <c r="R771" s="32">
        <f t="shared" si="680"/>
        <v>509486.59999999998</v>
      </c>
      <c r="S771" s="32">
        <f t="shared" si="681"/>
        <v>523532.5</v>
      </c>
      <c r="T771" s="32">
        <f t="shared" si="682"/>
        <v>523731.79999999999</v>
      </c>
      <c r="U771" s="32"/>
      <c r="V771" s="32">
        <f t="shared" si="683"/>
        <v>509486.59999999998</v>
      </c>
      <c r="W771" s="32">
        <f t="shared" si="684"/>
        <v>523532.5</v>
      </c>
      <c r="X771" s="32">
        <f t="shared" si="685"/>
        <v>523731.79999999999</v>
      </c>
      <c r="Y771" s="32"/>
      <c r="Z771" s="32"/>
      <c r="AA771" s="32"/>
      <c r="AB771" s="32">
        <f t="shared" si="686"/>
        <v>509486.59999999998</v>
      </c>
      <c r="AC771" s="32">
        <f t="shared" si="687"/>
        <v>523532.5</v>
      </c>
      <c r="AD771" s="32">
        <f t="shared" si="688"/>
        <v>523731.79999999999</v>
      </c>
      <c r="AE771" s="32"/>
      <c r="AF771" s="33"/>
      <c r="AG771" s="34"/>
      <c r="AH771" s="1" t="str">
        <f t="shared" si="689"/>
        <v>0709</v>
      </c>
    </row>
    <row r="772" ht="31.5">
      <c r="A772" s="14" t="s">
        <v>485</v>
      </c>
      <c r="B772" s="15" t="s">
        <v>48</v>
      </c>
      <c r="C772" s="14"/>
      <c r="D772" s="14"/>
      <c r="E772" s="31" t="s">
        <v>49</v>
      </c>
      <c r="F772" s="32">
        <f>F773</f>
        <v>937.79999999999995</v>
      </c>
      <c r="G772" s="32">
        <f>G773</f>
        <v>937.70000000000005</v>
      </c>
      <c r="H772" s="32">
        <f>H773</f>
        <v>937.70000000000005</v>
      </c>
      <c r="I772" s="32">
        <f>I773</f>
        <v>0</v>
      </c>
      <c r="J772" s="32">
        <f>J773</f>
        <v>0</v>
      </c>
      <c r="K772" s="32">
        <f>K773</f>
        <v>0</v>
      </c>
      <c r="L772" s="32">
        <f t="shared" si="690"/>
        <v>937.79999999999995</v>
      </c>
      <c r="M772" s="32">
        <f t="shared" si="691"/>
        <v>937.70000000000005</v>
      </c>
      <c r="N772" s="32">
        <f t="shared" si="692"/>
        <v>937.70000000000005</v>
      </c>
      <c r="O772" s="32">
        <f>O773</f>
        <v>0</v>
      </c>
      <c r="P772" s="32">
        <f>P773</f>
        <v>0</v>
      </c>
      <c r="Q772" s="32">
        <f>Q773</f>
        <v>0</v>
      </c>
      <c r="R772" s="32">
        <f t="shared" si="680"/>
        <v>937.79999999999995</v>
      </c>
      <c r="S772" s="32">
        <f t="shared" si="681"/>
        <v>937.70000000000005</v>
      </c>
      <c r="T772" s="32">
        <f t="shared" si="682"/>
        <v>937.70000000000005</v>
      </c>
      <c r="U772" s="32">
        <f>U773</f>
        <v>0</v>
      </c>
      <c r="V772" s="32">
        <f t="shared" si="683"/>
        <v>937.79999999999995</v>
      </c>
      <c r="W772" s="32">
        <f t="shared" si="684"/>
        <v>937.70000000000005</v>
      </c>
      <c r="X772" s="32">
        <f t="shared" si="685"/>
        <v>937.70000000000005</v>
      </c>
      <c r="Y772" s="32">
        <f>Y773</f>
        <v>0</v>
      </c>
      <c r="Z772" s="32">
        <f>Z773</f>
        <v>0</v>
      </c>
      <c r="AA772" s="32">
        <f>AA773</f>
        <v>0</v>
      </c>
      <c r="AB772" s="32">
        <f t="shared" si="686"/>
        <v>937.79999999999995</v>
      </c>
      <c r="AC772" s="32">
        <f t="shared" si="687"/>
        <v>937.70000000000005</v>
      </c>
      <c r="AD772" s="32">
        <f t="shared" si="688"/>
        <v>937.70000000000005</v>
      </c>
      <c r="AE772" s="32">
        <f>AE773</f>
        <v>0</v>
      </c>
      <c r="AF772" s="33"/>
      <c r="AG772" s="34"/>
      <c r="AH772" s="1" t="str">
        <f t="shared" si="689"/>
        <v/>
      </c>
    </row>
    <row r="773">
      <c r="A773" s="14" t="s">
        <v>485</v>
      </c>
      <c r="B773" s="15">
        <v>200</v>
      </c>
      <c r="C773" s="14" t="s">
        <v>65</v>
      </c>
      <c r="D773" s="14" t="s">
        <v>67</v>
      </c>
      <c r="E773" s="31" t="s">
        <v>68</v>
      </c>
      <c r="F773" s="32">
        <v>937.79999999999995</v>
      </c>
      <c r="G773" s="32">
        <v>937.70000000000005</v>
      </c>
      <c r="H773" s="32">
        <v>937.70000000000005</v>
      </c>
      <c r="I773" s="32"/>
      <c r="J773" s="32"/>
      <c r="K773" s="32"/>
      <c r="L773" s="32">
        <f t="shared" si="690"/>
        <v>937.79999999999995</v>
      </c>
      <c r="M773" s="32">
        <f t="shared" si="691"/>
        <v>937.70000000000005</v>
      </c>
      <c r="N773" s="32">
        <f t="shared" si="692"/>
        <v>937.70000000000005</v>
      </c>
      <c r="O773" s="32"/>
      <c r="P773" s="32"/>
      <c r="Q773" s="32"/>
      <c r="R773" s="32">
        <f t="shared" si="680"/>
        <v>937.79999999999995</v>
      </c>
      <c r="S773" s="32">
        <f t="shared" si="681"/>
        <v>937.70000000000005</v>
      </c>
      <c r="T773" s="32">
        <f t="shared" si="682"/>
        <v>937.70000000000005</v>
      </c>
      <c r="U773" s="32"/>
      <c r="V773" s="32">
        <f t="shared" si="683"/>
        <v>937.79999999999995</v>
      </c>
      <c r="W773" s="32">
        <f t="shared" si="684"/>
        <v>937.70000000000005</v>
      </c>
      <c r="X773" s="32">
        <f t="shared" si="685"/>
        <v>937.70000000000005</v>
      </c>
      <c r="Y773" s="32"/>
      <c r="Z773" s="32"/>
      <c r="AA773" s="32"/>
      <c r="AB773" s="32">
        <f t="shared" si="686"/>
        <v>937.79999999999995</v>
      </c>
      <c r="AC773" s="32">
        <f t="shared" si="687"/>
        <v>937.70000000000005</v>
      </c>
      <c r="AD773" s="32">
        <f t="shared" si="688"/>
        <v>937.70000000000005</v>
      </c>
      <c r="AE773" s="32"/>
      <c r="AF773" s="33"/>
      <c r="AG773" s="34"/>
      <c r="AH773" s="1" t="str">
        <f t="shared" si="689"/>
        <v>0709</v>
      </c>
    </row>
    <row r="774" s="17" customFormat="1" ht="47.25">
      <c r="A774" s="18" t="s">
        <v>486</v>
      </c>
      <c r="B774" s="19"/>
      <c r="C774" s="18"/>
      <c r="D774" s="18"/>
      <c r="E774" s="20" t="s">
        <v>487</v>
      </c>
      <c r="F774" s="21">
        <f>F775</f>
        <v>183735.70000000001</v>
      </c>
      <c r="G774" s="21">
        <f>G775</f>
        <v>165890.70000000001</v>
      </c>
      <c r="H774" s="21">
        <f>H775</f>
        <v>165890.70000000001</v>
      </c>
      <c r="I774" s="21">
        <f>I775</f>
        <v>-456.30000000000001</v>
      </c>
      <c r="J774" s="21">
        <f>J775</f>
        <v>-456.30000000000001</v>
      </c>
      <c r="K774" s="21">
        <f>K775</f>
        <v>-456.30000000000001</v>
      </c>
      <c r="L774" s="21">
        <f t="shared" si="690"/>
        <v>183279.40000000002</v>
      </c>
      <c r="M774" s="21">
        <f t="shared" si="691"/>
        <v>165434.40000000002</v>
      </c>
      <c r="N774" s="21">
        <f t="shared" si="692"/>
        <v>165434.40000000002</v>
      </c>
      <c r="O774" s="21">
        <f>O775</f>
        <v>4371.3409999999994</v>
      </c>
      <c r="P774" s="21">
        <f>P775</f>
        <v>0</v>
      </c>
      <c r="Q774" s="21">
        <f>Q775</f>
        <v>0</v>
      </c>
      <c r="R774" s="21">
        <f t="shared" si="680"/>
        <v>187650.74100000001</v>
      </c>
      <c r="S774" s="21">
        <f t="shared" si="681"/>
        <v>165434.40000000002</v>
      </c>
      <c r="T774" s="21">
        <f t="shared" si="682"/>
        <v>165434.40000000002</v>
      </c>
      <c r="U774" s="21">
        <f>U775</f>
        <v>0</v>
      </c>
      <c r="V774" s="21">
        <f t="shared" si="683"/>
        <v>187650.74100000001</v>
      </c>
      <c r="W774" s="21">
        <f t="shared" si="684"/>
        <v>165434.40000000002</v>
      </c>
      <c r="X774" s="21">
        <f t="shared" si="685"/>
        <v>165434.40000000002</v>
      </c>
      <c r="Y774" s="21">
        <f>Y775</f>
        <v>-2292.549</v>
      </c>
      <c r="Z774" s="21">
        <f>Z775</f>
        <v>0</v>
      </c>
      <c r="AA774" s="21">
        <f>AA775</f>
        <v>0</v>
      </c>
      <c r="AB774" s="21">
        <f t="shared" si="686"/>
        <v>185358.19200000001</v>
      </c>
      <c r="AC774" s="21">
        <f t="shared" si="687"/>
        <v>165434.40000000002</v>
      </c>
      <c r="AD774" s="21">
        <f t="shared" si="688"/>
        <v>165434.40000000002</v>
      </c>
      <c r="AE774" s="21">
        <f>AE775</f>
        <v>0</v>
      </c>
      <c r="AF774" s="22"/>
      <c r="AG774" s="23"/>
      <c r="AH774" s="17" t="str">
        <f t="shared" si="689"/>
        <v/>
      </c>
    </row>
    <row r="775" s="24" customFormat="1">
      <c r="A775" s="25" t="s">
        <v>488</v>
      </c>
      <c r="B775" s="26"/>
      <c r="C775" s="25"/>
      <c r="D775" s="25"/>
      <c r="E775" s="27" t="s">
        <v>58</v>
      </c>
      <c r="F775" s="28">
        <f>F776+F792</f>
        <v>183735.70000000001</v>
      </c>
      <c r="G775" s="28">
        <f>G776+G792</f>
        <v>165890.70000000001</v>
      </c>
      <c r="H775" s="28">
        <f>H776+H792</f>
        <v>165890.70000000001</v>
      </c>
      <c r="I775" s="28">
        <f>I776+I792</f>
        <v>-456.30000000000001</v>
      </c>
      <c r="J775" s="28">
        <f>J776+J792</f>
        <v>-456.30000000000001</v>
      </c>
      <c r="K775" s="28">
        <f>K776+K792</f>
        <v>-456.30000000000001</v>
      </c>
      <c r="L775" s="28">
        <f t="shared" si="690"/>
        <v>183279.40000000002</v>
      </c>
      <c r="M775" s="28">
        <f t="shared" si="691"/>
        <v>165434.40000000002</v>
      </c>
      <c r="N775" s="28">
        <f t="shared" si="692"/>
        <v>165434.40000000002</v>
      </c>
      <c r="O775" s="28">
        <f>O776+O792</f>
        <v>4371.3409999999994</v>
      </c>
      <c r="P775" s="28">
        <f>P776+P792</f>
        <v>0</v>
      </c>
      <c r="Q775" s="28">
        <f>Q776+Q792</f>
        <v>0</v>
      </c>
      <c r="R775" s="28">
        <f t="shared" si="680"/>
        <v>187650.74100000001</v>
      </c>
      <c r="S775" s="28">
        <f t="shared" si="681"/>
        <v>165434.40000000002</v>
      </c>
      <c r="T775" s="28">
        <f t="shared" si="682"/>
        <v>165434.40000000002</v>
      </c>
      <c r="U775" s="28">
        <f>U776+U792</f>
        <v>0</v>
      </c>
      <c r="V775" s="28">
        <f t="shared" si="683"/>
        <v>187650.74100000001</v>
      </c>
      <c r="W775" s="28">
        <f t="shared" si="684"/>
        <v>165434.40000000002</v>
      </c>
      <c r="X775" s="28">
        <f t="shared" si="685"/>
        <v>165434.40000000002</v>
      </c>
      <c r="Y775" s="28">
        <f>Y776+Y792</f>
        <v>-2292.549</v>
      </c>
      <c r="Z775" s="28">
        <f>Z776+Z792</f>
        <v>0</v>
      </c>
      <c r="AA775" s="28">
        <f>AA776+AA792</f>
        <v>0</v>
      </c>
      <c r="AB775" s="28">
        <f t="shared" si="686"/>
        <v>185358.19200000001</v>
      </c>
      <c r="AC775" s="28">
        <f t="shared" si="687"/>
        <v>165434.40000000002</v>
      </c>
      <c r="AD775" s="28">
        <f t="shared" si="688"/>
        <v>165434.40000000002</v>
      </c>
      <c r="AE775" s="28">
        <f>AE776+AE792</f>
        <v>0</v>
      </c>
      <c r="AF775" s="29"/>
      <c r="AG775" s="30"/>
      <c r="AH775" s="24" t="str">
        <f t="shared" si="689"/>
        <v/>
      </c>
    </row>
    <row r="776" ht="47.25">
      <c r="A776" s="14" t="s">
        <v>489</v>
      </c>
      <c r="B776" s="15"/>
      <c r="C776" s="14"/>
      <c r="D776" s="14"/>
      <c r="E776" s="31" t="s">
        <v>490</v>
      </c>
      <c r="F776" s="32">
        <f>F777+F782+F787</f>
        <v>68442.899999999994</v>
      </c>
      <c r="G776" s="32">
        <f>G777+G782+G787</f>
        <v>47459.800000000003</v>
      </c>
      <c r="H776" s="32">
        <f>H777+H782+H787</f>
        <v>47459.800000000003</v>
      </c>
      <c r="I776" s="32">
        <f>I777+I782+I787</f>
        <v>-456.30000000000001</v>
      </c>
      <c r="J776" s="32">
        <f>J777+J782+J787</f>
        <v>-456.30000000000001</v>
      </c>
      <c r="K776" s="32">
        <f>K777+K782+K787</f>
        <v>-456.30000000000001</v>
      </c>
      <c r="L776" s="32">
        <f t="shared" si="690"/>
        <v>67986.599999999991</v>
      </c>
      <c r="M776" s="32">
        <f t="shared" si="691"/>
        <v>47003.5</v>
      </c>
      <c r="N776" s="32">
        <f t="shared" si="692"/>
        <v>47003.5</v>
      </c>
      <c r="O776" s="32">
        <f>O777+O782+O787</f>
        <v>4371.3409999999994</v>
      </c>
      <c r="P776" s="32">
        <f>P777+P782+P787</f>
        <v>0</v>
      </c>
      <c r="Q776" s="32">
        <f>Q777+Q782+Q787</f>
        <v>0</v>
      </c>
      <c r="R776" s="32">
        <f t="shared" si="680"/>
        <v>72357.940999999992</v>
      </c>
      <c r="S776" s="32">
        <f t="shared" si="681"/>
        <v>47003.5</v>
      </c>
      <c r="T776" s="32">
        <f t="shared" si="682"/>
        <v>47003.5</v>
      </c>
      <c r="U776" s="32">
        <f>U777+U782+U787</f>
        <v>0</v>
      </c>
      <c r="V776" s="32">
        <f t="shared" si="683"/>
        <v>72357.940999999992</v>
      </c>
      <c r="W776" s="32">
        <f t="shared" si="684"/>
        <v>47003.5</v>
      </c>
      <c r="X776" s="32">
        <f t="shared" si="685"/>
        <v>47003.5</v>
      </c>
      <c r="Y776" s="32">
        <f>Y777+Y782+Y787</f>
        <v>-731.34900000000005</v>
      </c>
      <c r="Z776" s="32">
        <f>Z777+Z782+Z787</f>
        <v>0</v>
      </c>
      <c r="AA776" s="32">
        <f>AA777+AA782+AA787</f>
        <v>0</v>
      </c>
      <c r="AB776" s="32">
        <f t="shared" si="686"/>
        <v>71626.59199999999</v>
      </c>
      <c r="AC776" s="32">
        <f t="shared" si="687"/>
        <v>47003.5</v>
      </c>
      <c r="AD776" s="32">
        <f t="shared" si="688"/>
        <v>47003.5</v>
      </c>
      <c r="AE776" s="32">
        <f>AE777+AE782+AE787</f>
        <v>0</v>
      </c>
      <c r="AF776" s="33"/>
      <c r="AG776" s="34"/>
      <c r="AH776" s="1" t="str">
        <f t="shared" si="689"/>
        <v/>
      </c>
    </row>
    <row r="777" ht="63">
      <c r="A777" s="14" t="s">
        <v>491</v>
      </c>
      <c r="B777" s="15"/>
      <c r="C777" s="14"/>
      <c r="D777" s="14"/>
      <c r="E777" s="31" t="s">
        <v>492</v>
      </c>
      <c r="F777" s="32">
        <f>F778+F780</f>
        <v>20241.800000000003</v>
      </c>
      <c r="G777" s="32">
        <f>G778+G780</f>
        <v>8615</v>
      </c>
      <c r="H777" s="32">
        <f>H778+H780</f>
        <v>8615</v>
      </c>
      <c r="I777" s="32">
        <f>I778+I780</f>
        <v>0</v>
      </c>
      <c r="J777" s="32">
        <f>J778+J780</f>
        <v>0</v>
      </c>
      <c r="K777" s="32">
        <f>K778+K780</f>
        <v>0</v>
      </c>
      <c r="L777" s="32">
        <f t="shared" si="690"/>
        <v>20241.800000000003</v>
      </c>
      <c r="M777" s="32">
        <f t="shared" si="691"/>
        <v>8615</v>
      </c>
      <c r="N777" s="32">
        <f t="shared" si="692"/>
        <v>8615</v>
      </c>
      <c r="O777" s="32">
        <f>O778+O780</f>
        <v>-4234.1000000000004</v>
      </c>
      <c r="P777" s="32">
        <f>P778+P780</f>
        <v>0</v>
      </c>
      <c r="Q777" s="32">
        <f>Q778+Q780</f>
        <v>0</v>
      </c>
      <c r="R777" s="32">
        <f t="shared" si="680"/>
        <v>16007.700000000003</v>
      </c>
      <c r="S777" s="32">
        <f t="shared" si="681"/>
        <v>8615</v>
      </c>
      <c r="T777" s="32">
        <f t="shared" si="682"/>
        <v>8615</v>
      </c>
      <c r="U777" s="32">
        <f>U778+U780</f>
        <v>0</v>
      </c>
      <c r="V777" s="32">
        <f t="shared" si="683"/>
        <v>16007.700000000003</v>
      </c>
      <c r="W777" s="32">
        <f t="shared" si="684"/>
        <v>8615</v>
      </c>
      <c r="X777" s="32">
        <f t="shared" si="685"/>
        <v>8615</v>
      </c>
      <c r="Y777" s="32">
        <f>Y778+Y780</f>
        <v>-1276.682</v>
      </c>
      <c r="Z777" s="32">
        <f>Z778+Z780</f>
        <v>0</v>
      </c>
      <c r="AA777" s="32">
        <f>AA778+AA780</f>
        <v>0</v>
      </c>
      <c r="AB777" s="32">
        <f t="shared" si="686"/>
        <v>14731.018000000002</v>
      </c>
      <c r="AC777" s="32">
        <f t="shared" si="687"/>
        <v>8615</v>
      </c>
      <c r="AD777" s="32">
        <f t="shared" si="688"/>
        <v>8615</v>
      </c>
      <c r="AE777" s="32">
        <f>AE778+AE780</f>
        <v>0</v>
      </c>
      <c r="AF777" s="33"/>
      <c r="AG777" s="34"/>
      <c r="AH777" s="1" t="str">
        <f t="shared" si="689"/>
        <v/>
      </c>
    </row>
    <row r="778" ht="31.5">
      <c r="A778" s="14" t="s">
        <v>491</v>
      </c>
      <c r="B778" s="15" t="s">
        <v>48</v>
      </c>
      <c r="C778" s="14"/>
      <c r="D778" s="14"/>
      <c r="E778" s="31" t="s">
        <v>49</v>
      </c>
      <c r="F778" s="32">
        <f>F779</f>
        <v>11626.800000000001</v>
      </c>
      <c r="G778" s="32">
        <f>G779</f>
        <v>0</v>
      </c>
      <c r="H778" s="32">
        <f>H779</f>
        <v>0</v>
      </c>
      <c r="I778" s="32">
        <f>I779</f>
        <v>0</v>
      </c>
      <c r="J778" s="32">
        <f>J779</f>
        <v>0</v>
      </c>
      <c r="K778" s="32">
        <f>K779</f>
        <v>0</v>
      </c>
      <c r="L778" s="32">
        <f t="shared" si="690"/>
        <v>11626.800000000001</v>
      </c>
      <c r="M778" s="32">
        <f t="shared" si="691"/>
        <v>0</v>
      </c>
      <c r="N778" s="32">
        <f t="shared" si="692"/>
        <v>0</v>
      </c>
      <c r="O778" s="32">
        <f>O779</f>
        <v>-3738.5999999999999</v>
      </c>
      <c r="P778" s="32">
        <f>P779</f>
        <v>0</v>
      </c>
      <c r="Q778" s="32">
        <f>Q779</f>
        <v>0</v>
      </c>
      <c r="R778" s="32">
        <f t="shared" si="680"/>
        <v>7888.2000000000007</v>
      </c>
      <c r="S778" s="32">
        <f t="shared" si="681"/>
        <v>0</v>
      </c>
      <c r="T778" s="32">
        <f t="shared" si="682"/>
        <v>0</v>
      </c>
      <c r="U778" s="32">
        <f>U779</f>
        <v>0</v>
      </c>
      <c r="V778" s="32">
        <f t="shared" si="683"/>
        <v>7888.2000000000007</v>
      </c>
      <c r="W778" s="32">
        <f t="shared" si="684"/>
        <v>0</v>
      </c>
      <c r="X778" s="32">
        <f t="shared" si="685"/>
        <v>0</v>
      </c>
      <c r="Y778" s="32">
        <f>Y779</f>
        <v>-1276.682</v>
      </c>
      <c r="Z778" s="32">
        <f>Z779</f>
        <v>0</v>
      </c>
      <c r="AA778" s="32">
        <f>AA779</f>
        <v>0</v>
      </c>
      <c r="AB778" s="32">
        <f t="shared" si="686"/>
        <v>6611.5180000000009</v>
      </c>
      <c r="AC778" s="32">
        <f t="shared" si="687"/>
        <v>0</v>
      </c>
      <c r="AD778" s="32">
        <f t="shared" si="688"/>
        <v>0</v>
      </c>
      <c r="AE778" s="32">
        <f>AE779</f>
        <v>0</v>
      </c>
      <c r="AF778" s="33"/>
      <c r="AG778" s="34"/>
      <c r="AH778" s="1" t="str">
        <f t="shared" si="689"/>
        <v/>
      </c>
    </row>
    <row r="779" ht="31.5">
      <c r="A779" s="14" t="s">
        <v>491</v>
      </c>
      <c r="B779" s="15">
        <v>200</v>
      </c>
      <c r="C779" s="14" t="s">
        <v>238</v>
      </c>
      <c r="D779" s="14" t="s">
        <v>493</v>
      </c>
      <c r="E779" s="31" t="s">
        <v>494</v>
      </c>
      <c r="F779" s="32">
        <v>11626.800000000001</v>
      </c>
      <c r="G779" s="32"/>
      <c r="H779" s="32"/>
      <c r="I779" s="32"/>
      <c r="J779" s="32"/>
      <c r="K779" s="32"/>
      <c r="L779" s="32">
        <f t="shared" si="690"/>
        <v>11626.800000000001</v>
      </c>
      <c r="M779" s="32">
        <f t="shared" si="691"/>
        <v>0</v>
      </c>
      <c r="N779" s="32">
        <f t="shared" si="692"/>
        <v>0</v>
      </c>
      <c r="O779" s="32">
        <v>-3738.5999999999999</v>
      </c>
      <c r="P779" s="32"/>
      <c r="Q779" s="32"/>
      <c r="R779" s="32">
        <f t="shared" si="680"/>
        <v>7888.2000000000007</v>
      </c>
      <c r="S779" s="32">
        <f t="shared" si="681"/>
        <v>0</v>
      </c>
      <c r="T779" s="32">
        <f t="shared" si="682"/>
        <v>0</v>
      </c>
      <c r="U779" s="32"/>
      <c r="V779" s="32">
        <f t="shared" si="683"/>
        <v>7888.2000000000007</v>
      </c>
      <c r="W779" s="32">
        <f t="shared" si="684"/>
        <v>0</v>
      </c>
      <c r="X779" s="32">
        <f t="shared" si="685"/>
        <v>0</v>
      </c>
      <c r="Y779" s="32">
        <f>-545.333-47.941-683.408</f>
        <v>-1276.682</v>
      </c>
      <c r="Z779" s="32"/>
      <c r="AA779" s="32"/>
      <c r="AB779" s="32">
        <f t="shared" si="686"/>
        <v>6611.5180000000009</v>
      </c>
      <c r="AC779" s="32">
        <f t="shared" si="687"/>
        <v>0</v>
      </c>
      <c r="AD779" s="32">
        <f t="shared" si="688"/>
        <v>0</v>
      </c>
      <c r="AE779" s="32"/>
      <c r="AF779" s="33"/>
      <c r="AG779" s="34"/>
      <c r="AH779" s="1" t="str">
        <f t="shared" si="689"/>
        <v>0412</v>
      </c>
    </row>
    <row r="780">
      <c r="A780" s="14" t="s">
        <v>491</v>
      </c>
      <c r="B780" s="15" t="s">
        <v>44</v>
      </c>
      <c r="C780" s="14"/>
      <c r="D780" s="14"/>
      <c r="E780" s="31" t="s">
        <v>45</v>
      </c>
      <c r="F780" s="32">
        <f>F781</f>
        <v>8615</v>
      </c>
      <c r="G780" s="32">
        <f>G781</f>
        <v>8615</v>
      </c>
      <c r="H780" s="32">
        <f>H781</f>
        <v>8615</v>
      </c>
      <c r="I780" s="32">
        <f>I781</f>
        <v>0</v>
      </c>
      <c r="J780" s="32">
        <f>J781</f>
        <v>0</v>
      </c>
      <c r="K780" s="32">
        <f>K781</f>
        <v>0</v>
      </c>
      <c r="L780" s="32">
        <f t="shared" si="690"/>
        <v>8615</v>
      </c>
      <c r="M780" s="32">
        <f t="shared" si="691"/>
        <v>8615</v>
      </c>
      <c r="N780" s="32">
        <f t="shared" si="692"/>
        <v>8615</v>
      </c>
      <c r="O780" s="32">
        <f>O781</f>
        <v>-495.5</v>
      </c>
      <c r="P780" s="32">
        <f>P781</f>
        <v>0</v>
      </c>
      <c r="Q780" s="32">
        <f>Q781</f>
        <v>0</v>
      </c>
      <c r="R780" s="32">
        <f t="shared" si="680"/>
        <v>8119.5</v>
      </c>
      <c r="S780" s="32">
        <f t="shared" si="681"/>
        <v>8615</v>
      </c>
      <c r="T780" s="32">
        <f t="shared" si="682"/>
        <v>8615</v>
      </c>
      <c r="U780" s="32">
        <f>U781</f>
        <v>0</v>
      </c>
      <c r="V780" s="32">
        <f t="shared" si="683"/>
        <v>8119.5</v>
      </c>
      <c r="W780" s="32">
        <f t="shared" si="684"/>
        <v>8615</v>
      </c>
      <c r="X780" s="32">
        <f t="shared" si="685"/>
        <v>8615</v>
      </c>
      <c r="Y780" s="32">
        <f>Y781</f>
        <v>0</v>
      </c>
      <c r="Z780" s="32">
        <f>Z781</f>
        <v>0</v>
      </c>
      <c r="AA780" s="32">
        <f>AA781</f>
        <v>0</v>
      </c>
      <c r="AB780" s="32">
        <f t="shared" si="686"/>
        <v>8119.5</v>
      </c>
      <c r="AC780" s="32">
        <f t="shared" si="687"/>
        <v>8615</v>
      </c>
      <c r="AD780" s="32">
        <f t="shared" si="688"/>
        <v>8615</v>
      </c>
      <c r="AE780" s="32">
        <f>AE781</f>
        <v>0</v>
      </c>
      <c r="AF780" s="33"/>
      <c r="AG780" s="34"/>
      <c r="AH780" s="1" t="str">
        <f t="shared" si="689"/>
        <v/>
      </c>
    </row>
    <row r="781" ht="31.5">
      <c r="A781" s="14" t="s">
        <v>491</v>
      </c>
      <c r="B781" s="15">
        <v>800</v>
      </c>
      <c r="C781" s="14" t="s">
        <v>238</v>
      </c>
      <c r="D781" s="14" t="s">
        <v>493</v>
      </c>
      <c r="E781" s="31" t="s">
        <v>494</v>
      </c>
      <c r="F781" s="32">
        <v>8615</v>
      </c>
      <c r="G781" s="32">
        <v>8615</v>
      </c>
      <c r="H781" s="32">
        <v>8615</v>
      </c>
      <c r="I781" s="32"/>
      <c r="J781" s="32"/>
      <c r="K781" s="32"/>
      <c r="L781" s="32">
        <f t="shared" si="690"/>
        <v>8615</v>
      </c>
      <c r="M781" s="32">
        <f t="shared" si="691"/>
        <v>8615</v>
      </c>
      <c r="N781" s="32">
        <f t="shared" si="692"/>
        <v>8615</v>
      </c>
      <c r="O781" s="32">
        <v>-495.5</v>
      </c>
      <c r="P781" s="32"/>
      <c r="Q781" s="32"/>
      <c r="R781" s="32">
        <f t="shared" si="680"/>
        <v>8119.5</v>
      </c>
      <c r="S781" s="32">
        <f t="shared" si="681"/>
        <v>8615</v>
      </c>
      <c r="T781" s="32">
        <f t="shared" si="682"/>
        <v>8615</v>
      </c>
      <c r="U781" s="32"/>
      <c r="V781" s="32">
        <f t="shared" si="683"/>
        <v>8119.5</v>
      </c>
      <c r="W781" s="32">
        <f t="shared" si="684"/>
        <v>8615</v>
      </c>
      <c r="X781" s="32">
        <f t="shared" si="685"/>
        <v>8615</v>
      </c>
      <c r="Y781" s="32"/>
      <c r="Z781" s="32"/>
      <c r="AA781" s="32"/>
      <c r="AB781" s="32">
        <f t="shared" si="686"/>
        <v>8119.5</v>
      </c>
      <c r="AC781" s="32">
        <f t="shared" si="687"/>
        <v>8615</v>
      </c>
      <c r="AD781" s="32">
        <f t="shared" si="688"/>
        <v>8615</v>
      </c>
      <c r="AE781" s="32"/>
      <c r="AF781" s="33"/>
      <c r="AG781" s="34"/>
      <c r="AH781" s="1" t="str">
        <f t="shared" si="689"/>
        <v>0412</v>
      </c>
    </row>
    <row r="782" ht="31.5">
      <c r="A782" s="14" t="s">
        <v>495</v>
      </c>
      <c r="B782" s="15"/>
      <c r="C782" s="14"/>
      <c r="D782" s="14"/>
      <c r="E782" s="31" t="s">
        <v>496</v>
      </c>
      <c r="F782" s="32">
        <f>F783+F785</f>
        <v>25057.700000000001</v>
      </c>
      <c r="G782" s="32">
        <f>G783+G785</f>
        <v>15701.4</v>
      </c>
      <c r="H782" s="32">
        <f>H783+H785</f>
        <v>15701.4</v>
      </c>
      <c r="I782" s="32">
        <f>I783+I785</f>
        <v>0</v>
      </c>
      <c r="J782" s="32">
        <f>J783+J785</f>
        <v>0</v>
      </c>
      <c r="K782" s="32">
        <f>K783+K785</f>
        <v>0</v>
      </c>
      <c r="L782" s="32">
        <f t="shared" si="690"/>
        <v>25057.700000000001</v>
      </c>
      <c r="M782" s="32">
        <f t="shared" si="691"/>
        <v>15701.4</v>
      </c>
      <c r="N782" s="32">
        <f t="shared" si="692"/>
        <v>15701.4</v>
      </c>
      <c r="O782" s="32">
        <f>O783+O785</f>
        <v>7815</v>
      </c>
      <c r="P782" s="32">
        <f>P783+P785</f>
        <v>0</v>
      </c>
      <c r="Q782" s="32">
        <f>Q783+Q785</f>
        <v>0</v>
      </c>
      <c r="R782" s="32">
        <f t="shared" si="680"/>
        <v>32872.699999999997</v>
      </c>
      <c r="S782" s="32">
        <f t="shared" si="681"/>
        <v>15701.4</v>
      </c>
      <c r="T782" s="32">
        <f t="shared" si="682"/>
        <v>15701.4</v>
      </c>
      <c r="U782" s="32">
        <f>U783+U785</f>
        <v>0</v>
      </c>
      <c r="V782" s="32">
        <f t="shared" si="683"/>
        <v>32872.699999999997</v>
      </c>
      <c r="W782" s="32">
        <f t="shared" si="684"/>
        <v>15701.4</v>
      </c>
      <c r="X782" s="32">
        <f t="shared" si="685"/>
        <v>15701.4</v>
      </c>
      <c r="Y782" s="32">
        <f>Y783+Y785</f>
        <v>545.33299999999997</v>
      </c>
      <c r="Z782" s="32">
        <f>Z783+Z785</f>
        <v>0</v>
      </c>
      <c r="AA782" s="32">
        <f>AA783+AA785</f>
        <v>0</v>
      </c>
      <c r="AB782" s="32">
        <f t="shared" si="686"/>
        <v>33418.032999999996</v>
      </c>
      <c r="AC782" s="32">
        <f t="shared" si="687"/>
        <v>15701.4</v>
      </c>
      <c r="AD782" s="32">
        <f t="shared" si="688"/>
        <v>15701.4</v>
      </c>
      <c r="AE782" s="32">
        <f>AE783+AE785</f>
        <v>0</v>
      </c>
      <c r="AF782" s="33"/>
      <c r="AG782" s="34"/>
      <c r="AH782" s="1" t="str">
        <f t="shared" si="689"/>
        <v/>
      </c>
    </row>
    <row r="783" ht="31.5">
      <c r="A783" s="14" t="s">
        <v>495</v>
      </c>
      <c r="B783" s="15" t="s">
        <v>48</v>
      </c>
      <c r="C783" s="14"/>
      <c r="D783" s="14"/>
      <c r="E783" s="31" t="s">
        <v>49</v>
      </c>
      <c r="F783" s="32">
        <f t="shared" ref="F783:F792" si="707">F784</f>
        <v>24292.200000000001</v>
      </c>
      <c r="G783" s="32">
        <f>G784</f>
        <v>14935.9</v>
      </c>
      <c r="H783" s="32">
        <f t="shared" ref="H783:H792" si="708">H784</f>
        <v>14935.9</v>
      </c>
      <c r="I783" s="32">
        <f>I784</f>
        <v>0</v>
      </c>
      <c r="J783" s="32">
        <f>J784</f>
        <v>0</v>
      </c>
      <c r="K783" s="32">
        <f>K784</f>
        <v>0</v>
      </c>
      <c r="L783" s="32">
        <f t="shared" si="690"/>
        <v>24292.200000000001</v>
      </c>
      <c r="M783" s="32">
        <f t="shared" si="691"/>
        <v>14935.9</v>
      </c>
      <c r="N783" s="32">
        <f t="shared" si="692"/>
        <v>14935.9</v>
      </c>
      <c r="O783" s="32">
        <f>O784</f>
        <v>7815</v>
      </c>
      <c r="P783" s="32">
        <f>P784</f>
        <v>0</v>
      </c>
      <c r="Q783" s="32">
        <f>Q784</f>
        <v>0</v>
      </c>
      <c r="R783" s="32">
        <f t="shared" si="680"/>
        <v>32107.200000000001</v>
      </c>
      <c r="S783" s="32">
        <f t="shared" si="681"/>
        <v>14935.9</v>
      </c>
      <c r="T783" s="32">
        <f t="shared" si="682"/>
        <v>14935.9</v>
      </c>
      <c r="U783" s="32">
        <f>U784</f>
        <v>0</v>
      </c>
      <c r="V783" s="32">
        <f t="shared" si="683"/>
        <v>32107.200000000001</v>
      </c>
      <c r="W783" s="32">
        <f t="shared" si="684"/>
        <v>14935.9</v>
      </c>
      <c r="X783" s="32">
        <f t="shared" si="685"/>
        <v>14935.9</v>
      </c>
      <c r="Y783" s="32">
        <f>Y784</f>
        <v>545.33299999999997</v>
      </c>
      <c r="Z783" s="32">
        <f>Z784</f>
        <v>0</v>
      </c>
      <c r="AA783" s="32">
        <f>AA784</f>
        <v>0</v>
      </c>
      <c r="AB783" s="32">
        <f t="shared" si="686"/>
        <v>32652.532999999999</v>
      </c>
      <c r="AC783" s="32">
        <f t="shared" si="687"/>
        <v>14935.9</v>
      </c>
      <c r="AD783" s="32">
        <f t="shared" si="688"/>
        <v>14935.9</v>
      </c>
      <c r="AE783" s="32">
        <f>AE784</f>
        <v>0</v>
      </c>
      <c r="AF783" s="33"/>
      <c r="AG783" s="34"/>
      <c r="AH783" s="1" t="str">
        <f t="shared" si="689"/>
        <v/>
      </c>
    </row>
    <row r="784" ht="31.5">
      <c r="A784" s="14" t="s">
        <v>495</v>
      </c>
      <c r="B784" s="15">
        <v>200</v>
      </c>
      <c r="C784" s="14" t="s">
        <v>238</v>
      </c>
      <c r="D784" s="14" t="s">
        <v>493</v>
      </c>
      <c r="E784" s="31" t="s">
        <v>494</v>
      </c>
      <c r="F784" s="32">
        <v>24292.200000000001</v>
      </c>
      <c r="G784" s="32">
        <v>14935.9</v>
      </c>
      <c r="H784" s="32">
        <v>14935.9</v>
      </c>
      <c r="I784" s="32"/>
      <c r="J784" s="32"/>
      <c r="K784" s="32"/>
      <c r="L784" s="32">
        <f t="shared" si="690"/>
        <v>24292.200000000001</v>
      </c>
      <c r="M784" s="32">
        <f t="shared" si="691"/>
        <v>14935.9</v>
      </c>
      <c r="N784" s="32">
        <f t="shared" si="692"/>
        <v>14935.9</v>
      </c>
      <c r="O784" s="32">
        <f>8000-185</f>
        <v>7815</v>
      </c>
      <c r="P784" s="32"/>
      <c r="Q784" s="32"/>
      <c r="R784" s="32">
        <f t="shared" si="680"/>
        <v>32107.200000000001</v>
      </c>
      <c r="S784" s="32">
        <f t="shared" si="681"/>
        <v>14935.9</v>
      </c>
      <c r="T784" s="32">
        <f t="shared" si="682"/>
        <v>14935.9</v>
      </c>
      <c r="U784" s="32"/>
      <c r="V784" s="32">
        <f t="shared" si="683"/>
        <v>32107.200000000001</v>
      </c>
      <c r="W784" s="32">
        <f t="shared" si="684"/>
        <v>14935.9</v>
      </c>
      <c r="X784" s="32">
        <f t="shared" si="685"/>
        <v>14935.9</v>
      </c>
      <c r="Y784" s="32">
        <v>545.33299999999997</v>
      </c>
      <c r="Z784" s="32"/>
      <c r="AA784" s="32"/>
      <c r="AB784" s="32">
        <f t="shared" si="686"/>
        <v>32652.532999999999</v>
      </c>
      <c r="AC784" s="32">
        <f t="shared" si="687"/>
        <v>14935.9</v>
      </c>
      <c r="AD784" s="32">
        <f t="shared" si="688"/>
        <v>14935.9</v>
      </c>
      <c r="AE784" s="32"/>
      <c r="AF784" s="33"/>
      <c r="AG784" s="34"/>
      <c r="AH784" s="1" t="str">
        <f t="shared" si="689"/>
        <v>0412</v>
      </c>
    </row>
    <row r="785">
      <c r="A785" s="14" t="s">
        <v>495</v>
      </c>
      <c r="B785" s="15" t="s">
        <v>44</v>
      </c>
      <c r="C785" s="14"/>
      <c r="D785" s="14"/>
      <c r="E785" s="31" t="s">
        <v>45</v>
      </c>
      <c r="F785" s="32">
        <f t="shared" si="707"/>
        <v>765.5</v>
      </c>
      <c r="G785" s="32">
        <f>G786</f>
        <v>765.5</v>
      </c>
      <c r="H785" s="32">
        <f t="shared" si="708"/>
        <v>765.5</v>
      </c>
      <c r="I785" s="32">
        <f>I786</f>
        <v>0</v>
      </c>
      <c r="J785" s="32">
        <f>J786</f>
        <v>0</v>
      </c>
      <c r="K785" s="32">
        <f>K786</f>
        <v>0</v>
      </c>
      <c r="L785" s="32">
        <f t="shared" si="690"/>
        <v>765.5</v>
      </c>
      <c r="M785" s="32">
        <f t="shared" si="691"/>
        <v>765.5</v>
      </c>
      <c r="N785" s="32">
        <f t="shared" si="692"/>
        <v>765.5</v>
      </c>
      <c r="O785" s="32">
        <f>O786</f>
        <v>0</v>
      </c>
      <c r="P785" s="32">
        <f>P786</f>
        <v>0</v>
      </c>
      <c r="Q785" s="32">
        <f>Q786</f>
        <v>0</v>
      </c>
      <c r="R785" s="32">
        <f t="shared" si="680"/>
        <v>765.5</v>
      </c>
      <c r="S785" s="32">
        <f t="shared" si="681"/>
        <v>765.5</v>
      </c>
      <c r="T785" s="32">
        <f t="shared" si="682"/>
        <v>765.5</v>
      </c>
      <c r="U785" s="32">
        <f>U786</f>
        <v>0</v>
      </c>
      <c r="V785" s="32">
        <f t="shared" si="683"/>
        <v>765.5</v>
      </c>
      <c r="W785" s="32">
        <f t="shared" si="684"/>
        <v>765.5</v>
      </c>
      <c r="X785" s="32">
        <f t="shared" si="685"/>
        <v>765.5</v>
      </c>
      <c r="Y785" s="32">
        <f>Y786</f>
        <v>0</v>
      </c>
      <c r="Z785" s="32">
        <f>Z786</f>
        <v>0</v>
      </c>
      <c r="AA785" s="32">
        <f>AA786</f>
        <v>0</v>
      </c>
      <c r="AB785" s="32">
        <f t="shared" si="686"/>
        <v>765.5</v>
      </c>
      <c r="AC785" s="32">
        <f t="shared" si="687"/>
        <v>765.5</v>
      </c>
      <c r="AD785" s="32">
        <f t="shared" si="688"/>
        <v>765.5</v>
      </c>
      <c r="AE785" s="32">
        <f>AE786</f>
        <v>0</v>
      </c>
      <c r="AF785" s="33"/>
      <c r="AG785" s="34"/>
      <c r="AH785" s="1" t="str">
        <f t="shared" si="689"/>
        <v/>
      </c>
    </row>
    <row r="786" ht="31.5">
      <c r="A786" s="14" t="s">
        <v>495</v>
      </c>
      <c r="B786" s="15">
        <v>800</v>
      </c>
      <c r="C786" s="14" t="s">
        <v>238</v>
      </c>
      <c r="D786" s="14" t="s">
        <v>493</v>
      </c>
      <c r="E786" s="31" t="s">
        <v>494</v>
      </c>
      <c r="F786" s="32">
        <v>765.5</v>
      </c>
      <c r="G786" s="32">
        <v>765.5</v>
      </c>
      <c r="H786" s="32">
        <v>765.5</v>
      </c>
      <c r="I786" s="32"/>
      <c r="J786" s="32"/>
      <c r="K786" s="32"/>
      <c r="L786" s="32">
        <f t="shared" si="690"/>
        <v>765.5</v>
      </c>
      <c r="M786" s="32">
        <f t="shared" si="691"/>
        <v>765.5</v>
      </c>
      <c r="N786" s="32">
        <f t="shared" si="692"/>
        <v>765.5</v>
      </c>
      <c r="O786" s="32"/>
      <c r="P786" s="32"/>
      <c r="Q786" s="32"/>
      <c r="R786" s="32">
        <f t="shared" si="680"/>
        <v>765.5</v>
      </c>
      <c r="S786" s="32">
        <f t="shared" si="681"/>
        <v>765.5</v>
      </c>
      <c r="T786" s="32">
        <f t="shared" si="682"/>
        <v>765.5</v>
      </c>
      <c r="U786" s="32"/>
      <c r="V786" s="32">
        <f t="shared" si="683"/>
        <v>765.5</v>
      </c>
      <c r="W786" s="32">
        <f t="shared" si="684"/>
        <v>765.5</v>
      </c>
      <c r="X786" s="32">
        <f t="shared" si="685"/>
        <v>765.5</v>
      </c>
      <c r="Y786" s="32"/>
      <c r="Z786" s="32"/>
      <c r="AA786" s="32"/>
      <c r="AB786" s="32">
        <f t="shared" si="686"/>
        <v>765.5</v>
      </c>
      <c r="AC786" s="32">
        <f t="shared" si="687"/>
        <v>765.5</v>
      </c>
      <c r="AD786" s="32">
        <f t="shared" si="688"/>
        <v>765.5</v>
      </c>
      <c r="AE786" s="32"/>
      <c r="AF786" s="33"/>
      <c r="AG786" s="34"/>
      <c r="AH786" s="1" t="str">
        <f t="shared" si="689"/>
        <v>0412</v>
      </c>
    </row>
    <row r="787" ht="78.75">
      <c r="A787" s="14" t="s">
        <v>497</v>
      </c>
      <c r="B787" s="15"/>
      <c r="C787" s="14"/>
      <c r="D787" s="14"/>
      <c r="E787" s="31" t="s">
        <v>498</v>
      </c>
      <c r="F787" s="32">
        <f t="shared" si="707"/>
        <v>23143.400000000001</v>
      </c>
      <c r="G787" s="32">
        <f t="shared" ref="G787:G792" si="709">G788</f>
        <v>23143.400000000001</v>
      </c>
      <c r="H787" s="32">
        <f t="shared" si="708"/>
        <v>23143.400000000001</v>
      </c>
      <c r="I787" s="32">
        <f t="shared" ref="I787:I792" si="710">I788</f>
        <v>-456.30000000000001</v>
      </c>
      <c r="J787" s="32">
        <f t="shared" ref="J787:J792" si="711">J788</f>
        <v>-456.30000000000001</v>
      </c>
      <c r="K787" s="32">
        <f t="shared" ref="K787:K792" si="712">K788</f>
        <v>-456.30000000000001</v>
      </c>
      <c r="L787" s="32">
        <f t="shared" si="690"/>
        <v>22687.100000000002</v>
      </c>
      <c r="M787" s="32">
        <f t="shared" si="691"/>
        <v>22687.100000000002</v>
      </c>
      <c r="N787" s="32">
        <f t="shared" si="692"/>
        <v>22687.100000000002</v>
      </c>
      <c r="O787" s="32">
        <f>O788+O790</f>
        <v>790.44100000000003</v>
      </c>
      <c r="P787" s="32">
        <f>P788+P790</f>
        <v>0</v>
      </c>
      <c r="Q787" s="32">
        <f>Q788+Q790</f>
        <v>0</v>
      </c>
      <c r="R787" s="32">
        <f t="shared" si="680"/>
        <v>23477.541000000001</v>
      </c>
      <c r="S787" s="32">
        <f t="shared" si="681"/>
        <v>22687.100000000002</v>
      </c>
      <c r="T787" s="32">
        <f t="shared" si="682"/>
        <v>22687.100000000002</v>
      </c>
      <c r="U787" s="32">
        <f>U788+U790</f>
        <v>0</v>
      </c>
      <c r="V787" s="32">
        <f t="shared" si="683"/>
        <v>23477.541000000001</v>
      </c>
      <c r="W787" s="32">
        <f t="shared" si="684"/>
        <v>22687.100000000002</v>
      </c>
      <c r="X787" s="32">
        <f t="shared" si="685"/>
        <v>22687.100000000002</v>
      </c>
      <c r="Y787" s="32">
        <f>Y788+Y790</f>
        <v>0</v>
      </c>
      <c r="Z787" s="32">
        <f>Z788+Z790</f>
        <v>0</v>
      </c>
      <c r="AA787" s="32">
        <f>AA788+AA790</f>
        <v>0</v>
      </c>
      <c r="AB787" s="32">
        <f t="shared" si="686"/>
        <v>23477.541000000001</v>
      </c>
      <c r="AC787" s="32">
        <f t="shared" si="687"/>
        <v>22687.100000000002</v>
      </c>
      <c r="AD787" s="32">
        <f t="shared" si="688"/>
        <v>22687.100000000002</v>
      </c>
      <c r="AE787" s="32">
        <f>AE788+AE790</f>
        <v>0</v>
      </c>
      <c r="AF787" s="33"/>
      <c r="AG787" s="34"/>
      <c r="AH787" s="1" t="str">
        <f t="shared" si="689"/>
        <v/>
      </c>
    </row>
    <row r="788" ht="47.25">
      <c r="A788" s="14" t="s">
        <v>497</v>
      </c>
      <c r="B788" s="15" t="s">
        <v>55</v>
      </c>
      <c r="C788" s="14"/>
      <c r="D788" s="14"/>
      <c r="E788" s="31" t="s">
        <v>56</v>
      </c>
      <c r="F788" s="32">
        <f t="shared" si="707"/>
        <v>23143.400000000001</v>
      </c>
      <c r="G788" s="32">
        <f t="shared" si="709"/>
        <v>23143.400000000001</v>
      </c>
      <c r="H788" s="32">
        <f t="shared" si="708"/>
        <v>23143.400000000001</v>
      </c>
      <c r="I788" s="32">
        <f t="shared" si="710"/>
        <v>-456.30000000000001</v>
      </c>
      <c r="J788" s="32">
        <f t="shared" si="711"/>
        <v>-456.30000000000001</v>
      </c>
      <c r="K788" s="32">
        <f t="shared" si="712"/>
        <v>-456.30000000000001</v>
      </c>
      <c r="L788" s="32">
        <f t="shared" si="690"/>
        <v>22687.100000000002</v>
      </c>
      <c r="M788" s="32">
        <f t="shared" si="691"/>
        <v>22687.100000000002</v>
      </c>
      <c r="N788" s="32">
        <f t="shared" si="692"/>
        <v>22687.100000000002</v>
      </c>
      <c r="O788" s="32">
        <f>O789</f>
        <v>0</v>
      </c>
      <c r="P788" s="32">
        <f>P789</f>
        <v>0</v>
      </c>
      <c r="Q788" s="32">
        <f>Q789</f>
        <v>0</v>
      </c>
      <c r="R788" s="32">
        <f t="shared" si="680"/>
        <v>22687.100000000002</v>
      </c>
      <c r="S788" s="32">
        <f t="shared" si="681"/>
        <v>22687.100000000002</v>
      </c>
      <c r="T788" s="32">
        <f t="shared" si="682"/>
        <v>22687.100000000002</v>
      </c>
      <c r="U788" s="32">
        <f>U789</f>
        <v>790.44100000000003</v>
      </c>
      <c r="V788" s="32">
        <f t="shared" si="683"/>
        <v>23477.541000000001</v>
      </c>
      <c r="W788" s="32">
        <f t="shared" si="684"/>
        <v>22687.100000000002</v>
      </c>
      <c r="X788" s="32">
        <f t="shared" si="685"/>
        <v>22687.100000000002</v>
      </c>
      <c r="Y788" s="32">
        <f>Y789</f>
        <v>0</v>
      </c>
      <c r="Z788" s="32">
        <f>Z789</f>
        <v>0</v>
      </c>
      <c r="AA788" s="32">
        <f>AA789</f>
        <v>0</v>
      </c>
      <c r="AB788" s="32">
        <f t="shared" si="686"/>
        <v>23477.541000000001</v>
      </c>
      <c r="AC788" s="32">
        <f t="shared" si="687"/>
        <v>22687.100000000002</v>
      </c>
      <c r="AD788" s="32">
        <f t="shared" si="688"/>
        <v>22687.100000000002</v>
      </c>
      <c r="AE788" s="32">
        <f>AE789</f>
        <v>0</v>
      </c>
      <c r="AF788" s="33"/>
      <c r="AG788" s="34"/>
      <c r="AH788" s="1" t="str">
        <f t="shared" si="689"/>
        <v/>
      </c>
    </row>
    <row r="789" ht="31.5">
      <c r="A789" s="14" t="s">
        <v>497</v>
      </c>
      <c r="B789" s="15">
        <v>600</v>
      </c>
      <c r="C789" s="14" t="s">
        <v>238</v>
      </c>
      <c r="D789" s="14" t="s">
        <v>493</v>
      </c>
      <c r="E789" s="31" t="s">
        <v>494</v>
      </c>
      <c r="F789" s="32">
        <v>23143.400000000001</v>
      </c>
      <c r="G789" s="32">
        <v>23143.400000000001</v>
      </c>
      <c r="H789" s="32">
        <v>23143.400000000001</v>
      </c>
      <c r="I789" s="37">
        <v>-456.30000000000001</v>
      </c>
      <c r="J789" s="37">
        <v>-456.30000000000001</v>
      </c>
      <c r="K789" s="37">
        <v>-456.30000000000001</v>
      </c>
      <c r="L789" s="32">
        <f t="shared" si="690"/>
        <v>22687.100000000002</v>
      </c>
      <c r="M789" s="32">
        <f t="shared" si="691"/>
        <v>22687.100000000002</v>
      </c>
      <c r="N789" s="32">
        <f t="shared" si="692"/>
        <v>22687.100000000002</v>
      </c>
      <c r="O789" s="32"/>
      <c r="P789" s="32"/>
      <c r="Q789" s="32"/>
      <c r="R789" s="32">
        <f t="shared" si="680"/>
        <v>22687.100000000002</v>
      </c>
      <c r="S789" s="32">
        <f t="shared" si="681"/>
        <v>22687.100000000002</v>
      </c>
      <c r="T789" s="32">
        <f t="shared" si="682"/>
        <v>22687.100000000002</v>
      </c>
      <c r="U789" s="32">
        <v>790.44100000000003</v>
      </c>
      <c r="V789" s="32">
        <f t="shared" si="683"/>
        <v>23477.541000000001</v>
      </c>
      <c r="W789" s="32">
        <f t="shared" si="684"/>
        <v>22687.100000000002</v>
      </c>
      <c r="X789" s="32">
        <f t="shared" si="685"/>
        <v>22687.100000000002</v>
      </c>
      <c r="Y789" s="32"/>
      <c r="Z789" s="32"/>
      <c r="AA789" s="32"/>
      <c r="AB789" s="32">
        <f t="shared" si="686"/>
        <v>23477.541000000001</v>
      </c>
      <c r="AC789" s="32">
        <f t="shared" si="687"/>
        <v>22687.100000000002</v>
      </c>
      <c r="AD789" s="32">
        <f t="shared" si="688"/>
        <v>22687.100000000002</v>
      </c>
      <c r="AE789" s="32"/>
      <c r="AF789" s="33"/>
      <c r="AG789" s="34">
        <v>7</v>
      </c>
      <c r="AH789" s="1" t="str">
        <f t="shared" si="689"/>
        <v>0412</v>
      </c>
    </row>
    <row r="790" ht="31.5" hidden="1">
      <c r="A790" s="14" t="s">
        <v>497</v>
      </c>
      <c r="B790" s="15" t="s">
        <v>44</v>
      </c>
      <c r="C790" s="14"/>
      <c r="D790" s="14"/>
      <c r="E790" s="31" t="s">
        <v>45</v>
      </c>
      <c r="F790" s="32"/>
      <c r="G790" s="32"/>
      <c r="H790" s="32"/>
      <c r="I790" s="37"/>
      <c r="J790" s="37"/>
      <c r="K790" s="37"/>
      <c r="L790" s="32"/>
      <c r="M790" s="32"/>
      <c r="N790" s="32"/>
      <c r="O790" s="32">
        <f>O791</f>
        <v>790.44100000000003</v>
      </c>
      <c r="P790" s="32">
        <f>P791</f>
        <v>0</v>
      </c>
      <c r="Q790" s="32">
        <f>Q791</f>
        <v>0</v>
      </c>
      <c r="R790" s="32">
        <f t="shared" si="680"/>
        <v>790.44100000000003</v>
      </c>
      <c r="S790" s="32">
        <f t="shared" si="681"/>
        <v>0</v>
      </c>
      <c r="T790" s="32">
        <f t="shared" si="682"/>
        <v>0</v>
      </c>
      <c r="U790" s="32">
        <f>U791</f>
        <v>-790.44100000000003</v>
      </c>
      <c r="V790" s="32">
        <f t="shared" si="683"/>
        <v>0</v>
      </c>
      <c r="W790" s="32">
        <f t="shared" si="684"/>
        <v>0</v>
      </c>
      <c r="X790" s="32">
        <f t="shared" si="685"/>
        <v>0</v>
      </c>
      <c r="Y790" s="32">
        <f>Y791</f>
        <v>0</v>
      </c>
      <c r="Z790" s="32">
        <f>Z791</f>
        <v>0</v>
      </c>
      <c r="AA790" s="32">
        <f>AA791</f>
        <v>0</v>
      </c>
      <c r="AB790" s="32">
        <f t="shared" si="686"/>
        <v>0</v>
      </c>
      <c r="AC790" s="32">
        <f t="shared" si="687"/>
        <v>0</v>
      </c>
      <c r="AD790" s="32">
        <f t="shared" si="688"/>
        <v>0</v>
      </c>
      <c r="AE790" s="32">
        <f>AE791</f>
        <v>0</v>
      </c>
      <c r="AF790" s="29">
        <v>0</v>
      </c>
      <c r="AG790" s="34"/>
      <c r="AH790" s="1" t="str">
        <f t="shared" si="689"/>
        <v/>
      </c>
    </row>
    <row r="791" ht="31.5" hidden="1">
      <c r="A791" s="14" t="s">
        <v>497</v>
      </c>
      <c r="B791" s="15">
        <v>800</v>
      </c>
      <c r="C791" s="14" t="s">
        <v>238</v>
      </c>
      <c r="D791" s="14" t="s">
        <v>493</v>
      </c>
      <c r="E791" s="31" t="s">
        <v>494</v>
      </c>
      <c r="F791" s="32"/>
      <c r="G791" s="32"/>
      <c r="H791" s="32"/>
      <c r="I791" s="37"/>
      <c r="J791" s="37"/>
      <c r="K791" s="37"/>
      <c r="L791" s="32"/>
      <c r="M791" s="32"/>
      <c r="N791" s="32"/>
      <c r="O791" s="32">
        <v>790.44100000000003</v>
      </c>
      <c r="P791" s="32"/>
      <c r="Q791" s="32"/>
      <c r="R791" s="32">
        <f t="shared" si="680"/>
        <v>790.44100000000003</v>
      </c>
      <c r="S791" s="32">
        <f t="shared" si="681"/>
        <v>0</v>
      </c>
      <c r="T791" s="32">
        <f t="shared" si="682"/>
        <v>0</v>
      </c>
      <c r="U791" s="32">
        <v>-790.44100000000003</v>
      </c>
      <c r="V791" s="32">
        <f t="shared" si="683"/>
        <v>0</v>
      </c>
      <c r="W791" s="32">
        <f t="shared" si="684"/>
        <v>0</v>
      </c>
      <c r="X791" s="32">
        <f t="shared" si="685"/>
        <v>0</v>
      </c>
      <c r="Y791" s="32"/>
      <c r="Z791" s="32"/>
      <c r="AA791" s="32"/>
      <c r="AB791" s="32">
        <f t="shared" si="686"/>
        <v>0</v>
      </c>
      <c r="AC791" s="32">
        <f t="shared" si="687"/>
        <v>0</v>
      </c>
      <c r="AD791" s="32">
        <f t="shared" si="688"/>
        <v>0</v>
      </c>
      <c r="AE791" s="32"/>
      <c r="AF791" s="29">
        <v>0</v>
      </c>
      <c r="AG791" s="34"/>
      <c r="AH791" s="1" t="str">
        <f t="shared" si="689"/>
        <v>0412</v>
      </c>
    </row>
    <row r="792" ht="63">
      <c r="A792" s="14" t="s">
        <v>499</v>
      </c>
      <c r="B792" s="15"/>
      <c r="C792" s="14"/>
      <c r="D792" s="14"/>
      <c r="E792" s="31" t="s">
        <v>500</v>
      </c>
      <c r="F792" s="32">
        <f t="shared" si="707"/>
        <v>115292.8</v>
      </c>
      <c r="G792" s="32">
        <f t="shared" si="709"/>
        <v>118430.89999999999</v>
      </c>
      <c r="H792" s="32">
        <f t="shared" si="708"/>
        <v>118430.89999999999</v>
      </c>
      <c r="I792" s="32">
        <f t="shared" si="710"/>
        <v>0</v>
      </c>
      <c r="J792" s="32">
        <f t="shared" si="711"/>
        <v>0</v>
      </c>
      <c r="K792" s="32">
        <f t="shared" si="712"/>
        <v>0</v>
      </c>
      <c r="L792" s="32">
        <f t="shared" si="690"/>
        <v>115292.8</v>
      </c>
      <c r="M792" s="32">
        <f t="shared" si="691"/>
        <v>118430.89999999999</v>
      </c>
      <c r="N792" s="32">
        <f t="shared" si="692"/>
        <v>118430.89999999999</v>
      </c>
      <c r="O792" s="32">
        <f>O793</f>
        <v>0</v>
      </c>
      <c r="P792" s="32">
        <f>P793</f>
        <v>0</v>
      </c>
      <c r="Q792" s="32">
        <f>Q793</f>
        <v>0</v>
      </c>
      <c r="R792" s="32">
        <f t="shared" si="680"/>
        <v>115292.8</v>
      </c>
      <c r="S792" s="32">
        <f t="shared" si="681"/>
        <v>118430.89999999999</v>
      </c>
      <c r="T792" s="32">
        <f t="shared" si="682"/>
        <v>118430.89999999999</v>
      </c>
      <c r="U792" s="32">
        <f>U793</f>
        <v>0</v>
      </c>
      <c r="V792" s="32">
        <f t="shared" si="683"/>
        <v>115292.8</v>
      </c>
      <c r="W792" s="32">
        <f t="shared" si="684"/>
        <v>118430.89999999999</v>
      </c>
      <c r="X792" s="32">
        <f t="shared" si="685"/>
        <v>118430.89999999999</v>
      </c>
      <c r="Y792" s="32">
        <f>Y793</f>
        <v>-1561.2</v>
      </c>
      <c r="Z792" s="32">
        <f>Z793</f>
        <v>0</v>
      </c>
      <c r="AA792" s="32">
        <f>AA793</f>
        <v>0</v>
      </c>
      <c r="AB792" s="32">
        <f t="shared" si="686"/>
        <v>113731.60000000001</v>
      </c>
      <c r="AC792" s="32">
        <f t="shared" si="687"/>
        <v>118430.89999999999</v>
      </c>
      <c r="AD792" s="32">
        <f t="shared" si="688"/>
        <v>118430.89999999999</v>
      </c>
      <c r="AE792" s="32">
        <f>AE793</f>
        <v>0</v>
      </c>
      <c r="AF792" s="33"/>
      <c r="AG792" s="34"/>
      <c r="AH792" s="1" t="str">
        <f t="shared" si="689"/>
        <v/>
      </c>
    </row>
    <row r="793" ht="31.5">
      <c r="A793" s="14" t="s">
        <v>501</v>
      </c>
      <c r="B793" s="15"/>
      <c r="C793" s="14"/>
      <c r="D793" s="14"/>
      <c r="E793" s="31" t="s">
        <v>179</v>
      </c>
      <c r="F793" s="32">
        <f>F794+F796</f>
        <v>115292.8</v>
      </c>
      <c r="G793" s="32">
        <f>G794+G796</f>
        <v>118430.89999999999</v>
      </c>
      <c r="H793" s="32">
        <f>H794+H796</f>
        <v>118430.89999999999</v>
      </c>
      <c r="I793" s="32">
        <f>I794+I796</f>
        <v>0</v>
      </c>
      <c r="J793" s="32">
        <f>J794+J796</f>
        <v>0</v>
      </c>
      <c r="K793" s="32">
        <f>K794+K796</f>
        <v>0</v>
      </c>
      <c r="L793" s="32">
        <f t="shared" si="690"/>
        <v>115292.8</v>
      </c>
      <c r="M793" s="32">
        <f t="shared" si="691"/>
        <v>118430.89999999999</v>
      </c>
      <c r="N793" s="32">
        <f t="shared" si="692"/>
        <v>118430.89999999999</v>
      </c>
      <c r="O793" s="32">
        <f>O794+O796</f>
        <v>0</v>
      </c>
      <c r="P793" s="32">
        <f>P794+P796</f>
        <v>0</v>
      </c>
      <c r="Q793" s="32">
        <f>Q794+Q796</f>
        <v>0</v>
      </c>
      <c r="R793" s="32">
        <f t="shared" si="680"/>
        <v>115292.8</v>
      </c>
      <c r="S793" s="32">
        <f t="shared" si="681"/>
        <v>118430.89999999999</v>
      </c>
      <c r="T793" s="32">
        <f t="shared" si="682"/>
        <v>118430.89999999999</v>
      </c>
      <c r="U793" s="32">
        <f>U794+U796</f>
        <v>0</v>
      </c>
      <c r="V793" s="32">
        <f t="shared" si="683"/>
        <v>115292.8</v>
      </c>
      <c r="W793" s="32">
        <f t="shared" si="684"/>
        <v>118430.89999999999</v>
      </c>
      <c r="X793" s="32">
        <f t="shared" si="685"/>
        <v>118430.89999999999</v>
      </c>
      <c r="Y793" s="32">
        <f>Y794+Y796</f>
        <v>-1561.2</v>
      </c>
      <c r="Z793" s="32">
        <f>Z794+Z796</f>
        <v>0</v>
      </c>
      <c r="AA793" s="32">
        <f>AA794+AA796</f>
        <v>0</v>
      </c>
      <c r="AB793" s="32">
        <f t="shared" si="686"/>
        <v>113731.60000000001</v>
      </c>
      <c r="AC793" s="32">
        <f t="shared" si="687"/>
        <v>118430.89999999999</v>
      </c>
      <c r="AD793" s="32">
        <f t="shared" si="688"/>
        <v>118430.89999999999</v>
      </c>
      <c r="AE793" s="32">
        <f>AE794+AE796</f>
        <v>0</v>
      </c>
      <c r="AF793" s="33"/>
      <c r="AG793" s="34"/>
      <c r="AH793" s="1" t="str">
        <f t="shared" si="689"/>
        <v/>
      </c>
    </row>
    <row r="794" ht="94.5">
      <c r="A794" s="14" t="s">
        <v>501</v>
      </c>
      <c r="B794" s="15" t="s">
        <v>151</v>
      </c>
      <c r="C794" s="14"/>
      <c r="D794" s="14"/>
      <c r="E794" s="31" t="s">
        <v>152</v>
      </c>
      <c r="F794" s="32">
        <f>F795</f>
        <v>111593.8</v>
      </c>
      <c r="G794" s="32">
        <f>G795</f>
        <v>114731.89999999999</v>
      </c>
      <c r="H794" s="32">
        <f>H795</f>
        <v>114731.89999999999</v>
      </c>
      <c r="I794" s="32">
        <f>I795</f>
        <v>0</v>
      </c>
      <c r="J794" s="32">
        <f>J795</f>
        <v>0</v>
      </c>
      <c r="K794" s="32">
        <f>K795</f>
        <v>0</v>
      </c>
      <c r="L794" s="32">
        <f t="shared" si="690"/>
        <v>111593.8</v>
      </c>
      <c r="M794" s="32">
        <f t="shared" si="691"/>
        <v>114731.89999999999</v>
      </c>
      <c r="N794" s="32">
        <f t="shared" si="692"/>
        <v>114731.89999999999</v>
      </c>
      <c r="O794" s="32">
        <f>O795</f>
        <v>0</v>
      </c>
      <c r="P794" s="32">
        <f>P795</f>
        <v>0</v>
      </c>
      <c r="Q794" s="32">
        <f>Q795</f>
        <v>0</v>
      </c>
      <c r="R794" s="32">
        <f t="shared" si="680"/>
        <v>111593.8</v>
      </c>
      <c r="S794" s="32">
        <f t="shared" si="681"/>
        <v>114731.89999999999</v>
      </c>
      <c r="T794" s="32">
        <f t="shared" si="682"/>
        <v>114731.89999999999</v>
      </c>
      <c r="U794" s="32">
        <f>U795</f>
        <v>0</v>
      </c>
      <c r="V794" s="32">
        <f t="shared" si="683"/>
        <v>111593.8</v>
      </c>
      <c r="W794" s="32">
        <f t="shared" si="684"/>
        <v>114731.89999999999</v>
      </c>
      <c r="X794" s="32">
        <f t="shared" si="685"/>
        <v>114731.89999999999</v>
      </c>
      <c r="Y794" s="32">
        <f>Y795</f>
        <v>-1561.2</v>
      </c>
      <c r="Z794" s="32">
        <f>Z795</f>
        <v>0</v>
      </c>
      <c r="AA794" s="32">
        <f>AA795</f>
        <v>0</v>
      </c>
      <c r="AB794" s="32">
        <f t="shared" si="686"/>
        <v>110032.60000000001</v>
      </c>
      <c r="AC794" s="32">
        <f t="shared" si="687"/>
        <v>114731.89999999999</v>
      </c>
      <c r="AD794" s="32">
        <f t="shared" si="688"/>
        <v>114731.89999999999</v>
      </c>
      <c r="AE794" s="32">
        <f>AE795</f>
        <v>0</v>
      </c>
      <c r="AF794" s="33"/>
      <c r="AG794" s="34"/>
      <c r="AH794" s="1" t="str">
        <f t="shared" si="689"/>
        <v/>
      </c>
    </row>
    <row r="795" ht="31.5">
      <c r="A795" s="14" t="s">
        <v>501</v>
      </c>
      <c r="B795" s="15">
        <v>100</v>
      </c>
      <c r="C795" s="14" t="s">
        <v>238</v>
      </c>
      <c r="D795" s="14" t="s">
        <v>493</v>
      </c>
      <c r="E795" s="31" t="s">
        <v>494</v>
      </c>
      <c r="F795" s="32">
        <v>111593.8</v>
      </c>
      <c r="G795" s="32">
        <v>114731.89999999999</v>
      </c>
      <c r="H795" s="32">
        <v>114731.89999999999</v>
      </c>
      <c r="I795" s="32"/>
      <c r="J795" s="32"/>
      <c r="K795" s="32"/>
      <c r="L795" s="32">
        <f t="shared" si="690"/>
        <v>111593.8</v>
      </c>
      <c r="M795" s="32">
        <f t="shared" si="691"/>
        <v>114731.89999999999</v>
      </c>
      <c r="N795" s="32">
        <f t="shared" si="692"/>
        <v>114731.89999999999</v>
      </c>
      <c r="O795" s="32"/>
      <c r="P795" s="32"/>
      <c r="Q795" s="32"/>
      <c r="R795" s="32">
        <f t="shared" si="680"/>
        <v>111593.8</v>
      </c>
      <c r="S795" s="32">
        <f t="shared" si="681"/>
        <v>114731.89999999999</v>
      </c>
      <c r="T795" s="32">
        <f t="shared" si="682"/>
        <v>114731.89999999999</v>
      </c>
      <c r="U795" s="32"/>
      <c r="V795" s="32">
        <f t="shared" si="683"/>
        <v>111593.8</v>
      </c>
      <c r="W795" s="32">
        <f t="shared" si="684"/>
        <v>114731.89999999999</v>
      </c>
      <c r="X795" s="32">
        <f t="shared" si="685"/>
        <v>114731.89999999999</v>
      </c>
      <c r="Y795" s="32">
        <v>-1561.2</v>
      </c>
      <c r="Z795" s="32"/>
      <c r="AA795" s="32"/>
      <c r="AB795" s="32">
        <f t="shared" si="686"/>
        <v>110032.60000000001</v>
      </c>
      <c r="AC795" s="32">
        <f t="shared" si="687"/>
        <v>114731.89999999999</v>
      </c>
      <c r="AD795" s="32">
        <f t="shared" si="688"/>
        <v>114731.89999999999</v>
      </c>
      <c r="AE795" s="32"/>
      <c r="AF795" s="33"/>
      <c r="AG795" s="34"/>
      <c r="AH795" s="1" t="str">
        <f t="shared" si="689"/>
        <v>0412</v>
      </c>
    </row>
    <row r="796" ht="31.5">
      <c r="A796" s="14" t="s">
        <v>501</v>
      </c>
      <c r="B796" s="15" t="s">
        <v>48</v>
      </c>
      <c r="C796" s="14"/>
      <c r="D796" s="14"/>
      <c r="E796" s="31" t="s">
        <v>49</v>
      </c>
      <c r="F796" s="32">
        <f>F797</f>
        <v>3699</v>
      </c>
      <c r="G796" s="32">
        <f>G797</f>
        <v>3699</v>
      </c>
      <c r="H796" s="32">
        <f>H797</f>
        <v>3699</v>
      </c>
      <c r="I796" s="32">
        <f>I797</f>
        <v>0</v>
      </c>
      <c r="J796" s="32">
        <f>J797</f>
        <v>0</v>
      </c>
      <c r="K796" s="32">
        <f>K797</f>
        <v>0</v>
      </c>
      <c r="L796" s="32">
        <f t="shared" si="690"/>
        <v>3699</v>
      </c>
      <c r="M796" s="32">
        <f t="shared" si="691"/>
        <v>3699</v>
      </c>
      <c r="N796" s="32">
        <f t="shared" si="692"/>
        <v>3699</v>
      </c>
      <c r="O796" s="32">
        <f>O797</f>
        <v>0</v>
      </c>
      <c r="P796" s="32">
        <f>P797</f>
        <v>0</v>
      </c>
      <c r="Q796" s="32">
        <f>Q797</f>
        <v>0</v>
      </c>
      <c r="R796" s="32">
        <f t="shared" si="680"/>
        <v>3699</v>
      </c>
      <c r="S796" s="32">
        <f t="shared" si="681"/>
        <v>3699</v>
      </c>
      <c r="T796" s="32">
        <f t="shared" si="682"/>
        <v>3699</v>
      </c>
      <c r="U796" s="32">
        <f>U797</f>
        <v>0</v>
      </c>
      <c r="V796" s="32">
        <f t="shared" si="683"/>
        <v>3699</v>
      </c>
      <c r="W796" s="32">
        <f t="shared" si="684"/>
        <v>3699</v>
      </c>
      <c r="X796" s="32">
        <f t="shared" si="685"/>
        <v>3699</v>
      </c>
      <c r="Y796" s="32">
        <f>Y797</f>
        <v>0</v>
      </c>
      <c r="Z796" s="32">
        <f>Z797</f>
        <v>0</v>
      </c>
      <c r="AA796" s="32">
        <f>AA797</f>
        <v>0</v>
      </c>
      <c r="AB796" s="32">
        <f t="shared" si="686"/>
        <v>3699</v>
      </c>
      <c r="AC796" s="32">
        <f t="shared" si="687"/>
        <v>3699</v>
      </c>
      <c r="AD796" s="32">
        <f t="shared" si="688"/>
        <v>3699</v>
      </c>
      <c r="AE796" s="32">
        <f>AE797</f>
        <v>0</v>
      </c>
      <c r="AF796" s="33"/>
      <c r="AG796" s="34"/>
      <c r="AH796" s="1" t="str">
        <f t="shared" si="689"/>
        <v/>
      </c>
    </row>
    <row r="797" ht="31.5">
      <c r="A797" s="14" t="s">
        <v>501</v>
      </c>
      <c r="B797" s="15">
        <v>200</v>
      </c>
      <c r="C797" s="14" t="s">
        <v>238</v>
      </c>
      <c r="D797" s="14" t="s">
        <v>493</v>
      </c>
      <c r="E797" s="31" t="s">
        <v>494</v>
      </c>
      <c r="F797" s="32">
        <v>3699</v>
      </c>
      <c r="G797" s="32">
        <v>3699</v>
      </c>
      <c r="H797" s="32">
        <v>3699</v>
      </c>
      <c r="I797" s="32"/>
      <c r="J797" s="32"/>
      <c r="K797" s="32"/>
      <c r="L797" s="32">
        <f t="shared" si="690"/>
        <v>3699</v>
      </c>
      <c r="M797" s="32">
        <f t="shared" si="691"/>
        <v>3699</v>
      </c>
      <c r="N797" s="32">
        <f t="shared" si="692"/>
        <v>3699</v>
      </c>
      <c r="O797" s="32"/>
      <c r="P797" s="32"/>
      <c r="Q797" s="32"/>
      <c r="R797" s="32">
        <f t="shared" si="680"/>
        <v>3699</v>
      </c>
      <c r="S797" s="32">
        <f t="shared" si="681"/>
        <v>3699</v>
      </c>
      <c r="T797" s="32">
        <f t="shared" si="682"/>
        <v>3699</v>
      </c>
      <c r="U797" s="32"/>
      <c r="V797" s="32">
        <f t="shared" si="683"/>
        <v>3699</v>
      </c>
      <c r="W797" s="32">
        <f t="shared" si="684"/>
        <v>3699</v>
      </c>
      <c r="X797" s="32">
        <f t="shared" si="685"/>
        <v>3699</v>
      </c>
      <c r="Y797" s="32"/>
      <c r="Z797" s="32"/>
      <c r="AA797" s="32"/>
      <c r="AB797" s="32">
        <f t="shared" si="686"/>
        <v>3699</v>
      </c>
      <c r="AC797" s="32">
        <f t="shared" si="687"/>
        <v>3699</v>
      </c>
      <c r="AD797" s="32">
        <f t="shared" si="688"/>
        <v>3699</v>
      </c>
      <c r="AE797" s="32"/>
      <c r="AF797" s="33"/>
      <c r="AG797" s="34"/>
      <c r="AH797" s="1" t="str">
        <f t="shared" si="689"/>
        <v>0412</v>
      </c>
    </row>
    <row r="798" s="17" customFormat="1" ht="31.5">
      <c r="A798" s="18" t="s">
        <v>502</v>
      </c>
      <c r="B798" s="19"/>
      <c r="C798" s="18"/>
      <c r="D798" s="18"/>
      <c r="E798" s="20" t="s">
        <v>503</v>
      </c>
      <c r="F798" s="21">
        <f>F799</f>
        <v>122608.60000000001</v>
      </c>
      <c r="G798" s="21">
        <f>G799</f>
        <v>118000.89999999999</v>
      </c>
      <c r="H798" s="21">
        <f>H799</f>
        <v>118000.89999999999</v>
      </c>
      <c r="I798" s="21">
        <f>I799</f>
        <v>0</v>
      </c>
      <c r="J798" s="21">
        <f>J799</f>
        <v>0</v>
      </c>
      <c r="K798" s="21">
        <f>K799</f>
        <v>0</v>
      </c>
      <c r="L798" s="21">
        <f t="shared" si="690"/>
        <v>122608.60000000001</v>
      </c>
      <c r="M798" s="21">
        <f t="shared" si="691"/>
        <v>118000.89999999999</v>
      </c>
      <c r="N798" s="21">
        <f t="shared" si="692"/>
        <v>118000.89999999999</v>
      </c>
      <c r="O798" s="21">
        <f>O799</f>
        <v>-2222.9000000000001</v>
      </c>
      <c r="P798" s="21">
        <f>P799</f>
        <v>2222.9000000000001</v>
      </c>
      <c r="Q798" s="21">
        <f>Q799</f>
        <v>0</v>
      </c>
      <c r="R798" s="21">
        <f t="shared" si="680"/>
        <v>120385.70000000001</v>
      </c>
      <c r="S798" s="21">
        <f t="shared" si="681"/>
        <v>120223.79999999999</v>
      </c>
      <c r="T798" s="21">
        <f t="shared" si="682"/>
        <v>118000.89999999999</v>
      </c>
      <c r="U798" s="21">
        <f>U799</f>
        <v>0</v>
      </c>
      <c r="V798" s="21">
        <f t="shared" si="683"/>
        <v>120385.70000000001</v>
      </c>
      <c r="W798" s="21">
        <f t="shared" si="684"/>
        <v>120223.79999999999</v>
      </c>
      <c r="X798" s="21">
        <f t="shared" si="685"/>
        <v>118000.89999999999</v>
      </c>
      <c r="Y798" s="21">
        <f>Y799</f>
        <v>5655.661000000001</v>
      </c>
      <c r="Z798" s="21">
        <f>Z799</f>
        <v>160</v>
      </c>
      <c r="AA798" s="21">
        <f>AA799</f>
        <v>0</v>
      </c>
      <c r="AB798" s="21">
        <f t="shared" si="686"/>
        <v>126041.36100000002</v>
      </c>
      <c r="AC798" s="21">
        <f t="shared" si="687"/>
        <v>120383.79999999999</v>
      </c>
      <c r="AD798" s="21">
        <f t="shared" si="688"/>
        <v>118000.89999999999</v>
      </c>
      <c r="AE798" s="21">
        <f>AE799</f>
        <v>0</v>
      </c>
      <c r="AF798" s="22"/>
      <c r="AG798" s="23"/>
      <c r="AH798" s="17" t="str">
        <f t="shared" si="689"/>
        <v/>
      </c>
    </row>
    <row r="799" s="24" customFormat="1">
      <c r="A799" s="25" t="s">
        <v>504</v>
      </c>
      <c r="B799" s="26"/>
      <c r="C799" s="25"/>
      <c r="D799" s="25"/>
      <c r="E799" s="27" t="s">
        <v>58</v>
      </c>
      <c r="F799" s="28">
        <f>F800+F816+F824</f>
        <v>122608.60000000001</v>
      </c>
      <c r="G799" s="28">
        <f>G800+G816+G824</f>
        <v>118000.89999999999</v>
      </c>
      <c r="H799" s="28">
        <f>H800+H816+H824</f>
        <v>118000.89999999999</v>
      </c>
      <c r="I799" s="28">
        <f>I800+I816+I824</f>
        <v>0</v>
      </c>
      <c r="J799" s="28">
        <f>J800+J816+J824</f>
        <v>0</v>
      </c>
      <c r="K799" s="28">
        <f>K800+K816+K824</f>
        <v>0</v>
      </c>
      <c r="L799" s="28">
        <f t="shared" si="690"/>
        <v>122608.60000000001</v>
      </c>
      <c r="M799" s="28">
        <f t="shared" si="691"/>
        <v>118000.89999999999</v>
      </c>
      <c r="N799" s="28">
        <f t="shared" si="692"/>
        <v>118000.89999999999</v>
      </c>
      <c r="O799" s="28">
        <f>O800+O816+O824</f>
        <v>-2222.9000000000001</v>
      </c>
      <c r="P799" s="28">
        <f>P800+P816+P824</f>
        <v>2222.9000000000001</v>
      </c>
      <c r="Q799" s="28">
        <f>Q800+Q816+Q824</f>
        <v>0</v>
      </c>
      <c r="R799" s="28">
        <f t="shared" si="680"/>
        <v>120385.70000000001</v>
      </c>
      <c r="S799" s="28">
        <f t="shared" si="681"/>
        <v>120223.79999999999</v>
      </c>
      <c r="T799" s="28">
        <f t="shared" si="682"/>
        <v>118000.89999999999</v>
      </c>
      <c r="U799" s="28">
        <f>U800+U816+U824</f>
        <v>0</v>
      </c>
      <c r="V799" s="28">
        <f t="shared" si="683"/>
        <v>120385.70000000001</v>
      </c>
      <c r="W799" s="28">
        <f t="shared" si="684"/>
        <v>120223.79999999999</v>
      </c>
      <c r="X799" s="28">
        <f t="shared" si="685"/>
        <v>118000.89999999999</v>
      </c>
      <c r="Y799" s="28">
        <f>Y800+Y816+Y824</f>
        <v>5655.661000000001</v>
      </c>
      <c r="Z799" s="28">
        <f>Z800+Z816+Z824</f>
        <v>160</v>
      </c>
      <c r="AA799" s="28">
        <f>AA800+AA816+AA824</f>
        <v>0</v>
      </c>
      <c r="AB799" s="28">
        <f t="shared" si="686"/>
        <v>126041.36100000002</v>
      </c>
      <c r="AC799" s="28">
        <f t="shared" si="687"/>
        <v>120383.79999999999</v>
      </c>
      <c r="AD799" s="28">
        <f t="shared" si="688"/>
        <v>118000.89999999999</v>
      </c>
      <c r="AE799" s="28">
        <f>AE800+AE816+AE824</f>
        <v>0</v>
      </c>
      <c r="AF799" s="29"/>
      <c r="AG799" s="30"/>
      <c r="AH799" s="24" t="str">
        <f t="shared" si="689"/>
        <v/>
      </c>
    </row>
    <row r="800" ht="63">
      <c r="A800" s="14" t="s">
        <v>505</v>
      </c>
      <c r="B800" s="15"/>
      <c r="C800" s="14"/>
      <c r="D800" s="14"/>
      <c r="E800" s="31" t="s">
        <v>506</v>
      </c>
      <c r="F800" s="32">
        <f>F801+F808+F813</f>
        <v>29451.099999999999</v>
      </c>
      <c r="G800" s="32">
        <f>G801+G808+G813</f>
        <v>28760.799999999999</v>
      </c>
      <c r="H800" s="32">
        <f>H801+H808+H813</f>
        <v>28760.799999999999</v>
      </c>
      <c r="I800" s="32">
        <f>I801+I808+I813</f>
        <v>0</v>
      </c>
      <c r="J800" s="32">
        <f>J801+J808+J813</f>
        <v>0</v>
      </c>
      <c r="K800" s="32">
        <f>K801+K808+K813</f>
        <v>0</v>
      </c>
      <c r="L800" s="32">
        <f t="shared" si="690"/>
        <v>29451.099999999999</v>
      </c>
      <c r="M800" s="32">
        <f t="shared" si="691"/>
        <v>28760.799999999999</v>
      </c>
      <c r="N800" s="32">
        <f t="shared" si="692"/>
        <v>28760.799999999999</v>
      </c>
      <c r="O800" s="32">
        <f>O801+O808+O813</f>
        <v>-249.90000000000001</v>
      </c>
      <c r="P800" s="32">
        <f>P801+P808+P813</f>
        <v>249.90000000000001</v>
      </c>
      <c r="Q800" s="32">
        <f>Q801+Q808+Q813</f>
        <v>0</v>
      </c>
      <c r="R800" s="32">
        <f t="shared" si="680"/>
        <v>29201.199999999997</v>
      </c>
      <c r="S800" s="32">
        <f t="shared" si="681"/>
        <v>29010.700000000001</v>
      </c>
      <c r="T800" s="32">
        <f t="shared" si="682"/>
        <v>28760.799999999999</v>
      </c>
      <c r="U800" s="32">
        <f>U801+U808+U813</f>
        <v>0</v>
      </c>
      <c r="V800" s="32">
        <f t="shared" si="683"/>
        <v>29201.199999999997</v>
      </c>
      <c r="W800" s="32">
        <f t="shared" si="684"/>
        <v>29010.700000000001</v>
      </c>
      <c r="X800" s="32">
        <f t="shared" si="685"/>
        <v>28760.799999999999</v>
      </c>
      <c r="Y800" s="32">
        <f>Y801+Y808+Y813</f>
        <v>3185.7610000000004</v>
      </c>
      <c r="Z800" s="32">
        <f>Z801+Z808+Z813</f>
        <v>160</v>
      </c>
      <c r="AA800" s="32">
        <f>AA801+AA808+AA813</f>
        <v>0</v>
      </c>
      <c r="AB800" s="32">
        <f t="shared" si="686"/>
        <v>32386.960999999996</v>
      </c>
      <c r="AC800" s="32">
        <f t="shared" si="687"/>
        <v>29170.700000000001</v>
      </c>
      <c r="AD800" s="32">
        <f t="shared" si="688"/>
        <v>28760.799999999999</v>
      </c>
      <c r="AE800" s="32">
        <f>AE801+AE808+AE813</f>
        <v>0</v>
      </c>
      <c r="AF800" s="33"/>
      <c r="AG800" s="34"/>
      <c r="AH800" s="1" t="str">
        <f t="shared" si="689"/>
        <v/>
      </c>
    </row>
    <row r="801" ht="47.25">
      <c r="A801" s="14" t="s">
        <v>507</v>
      </c>
      <c r="B801" s="15"/>
      <c r="C801" s="14"/>
      <c r="D801" s="14"/>
      <c r="E801" s="31" t="s">
        <v>150</v>
      </c>
      <c r="F801" s="32">
        <f>F802+F804+F806</f>
        <v>19479.399999999998</v>
      </c>
      <c r="G801" s="32">
        <f>G802+G804+G806</f>
        <v>18789.099999999999</v>
      </c>
      <c r="H801" s="32">
        <f>H802+H804+H806</f>
        <v>18789.099999999999</v>
      </c>
      <c r="I801" s="32">
        <f>I802+I804+I806</f>
        <v>0</v>
      </c>
      <c r="J801" s="32">
        <f>J802+J804+J806</f>
        <v>0</v>
      </c>
      <c r="K801" s="32">
        <f>K802+K804+K806</f>
        <v>0</v>
      </c>
      <c r="L801" s="32">
        <f t="shared" si="690"/>
        <v>19479.399999999998</v>
      </c>
      <c r="M801" s="32">
        <f t="shared" si="691"/>
        <v>18789.099999999999</v>
      </c>
      <c r="N801" s="32">
        <f t="shared" si="692"/>
        <v>18789.099999999999</v>
      </c>
      <c r="O801" s="32">
        <f>O802+O804+O806</f>
        <v>0</v>
      </c>
      <c r="P801" s="32">
        <f>P802+P804+P806</f>
        <v>0</v>
      </c>
      <c r="Q801" s="32">
        <f>Q802+Q804+Q806</f>
        <v>0</v>
      </c>
      <c r="R801" s="32">
        <f t="shared" si="680"/>
        <v>19479.399999999998</v>
      </c>
      <c r="S801" s="32">
        <f t="shared" si="681"/>
        <v>18789.099999999999</v>
      </c>
      <c r="T801" s="32">
        <f t="shared" si="682"/>
        <v>18789.099999999999</v>
      </c>
      <c r="U801" s="32">
        <f>U802+U804+U806</f>
        <v>0</v>
      </c>
      <c r="V801" s="32">
        <f t="shared" si="683"/>
        <v>19479.399999999998</v>
      </c>
      <c r="W801" s="32">
        <f t="shared" si="684"/>
        <v>18789.099999999999</v>
      </c>
      <c r="X801" s="32">
        <f t="shared" si="685"/>
        <v>18789.099999999999</v>
      </c>
      <c r="Y801" s="32">
        <f>Y802+Y804+Y806</f>
        <v>1873.787</v>
      </c>
      <c r="Z801" s="32">
        <f>Z802+Z804+Z806</f>
        <v>160</v>
      </c>
      <c r="AA801" s="32">
        <f>AA802+AA804+AA806</f>
        <v>0</v>
      </c>
      <c r="AB801" s="32">
        <f t="shared" si="686"/>
        <v>21353.186999999998</v>
      </c>
      <c r="AC801" s="32">
        <f t="shared" si="687"/>
        <v>18949.099999999999</v>
      </c>
      <c r="AD801" s="32">
        <f t="shared" si="688"/>
        <v>18789.099999999999</v>
      </c>
      <c r="AE801" s="32">
        <f>AE802+AE804+AE806</f>
        <v>0</v>
      </c>
      <c r="AF801" s="33"/>
      <c r="AG801" s="34"/>
      <c r="AH801" s="1" t="str">
        <f t="shared" si="689"/>
        <v/>
      </c>
    </row>
    <row r="802" ht="94.5">
      <c r="A802" s="14" t="s">
        <v>507</v>
      </c>
      <c r="B802" s="15" t="s">
        <v>151</v>
      </c>
      <c r="C802" s="14"/>
      <c r="D802" s="14"/>
      <c r="E802" s="31" t="s">
        <v>152</v>
      </c>
      <c r="F802" s="32">
        <f>F803</f>
        <v>16742.599999999999</v>
      </c>
      <c r="G802" s="32">
        <f>G803</f>
        <v>17214.5</v>
      </c>
      <c r="H802" s="32">
        <f>H803</f>
        <v>17214.5</v>
      </c>
      <c r="I802" s="32">
        <f>I803</f>
        <v>0</v>
      </c>
      <c r="J802" s="32">
        <f>J803</f>
        <v>0</v>
      </c>
      <c r="K802" s="32">
        <f>K803</f>
        <v>0</v>
      </c>
      <c r="L802" s="32">
        <f t="shared" si="690"/>
        <v>16742.599999999999</v>
      </c>
      <c r="M802" s="32">
        <f t="shared" si="691"/>
        <v>17214.5</v>
      </c>
      <c r="N802" s="32">
        <f t="shared" si="692"/>
        <v>17214.5</v>
      </c>
      <c r="O802" s="32">
        <f>O803</f>
        <v>0</v>
      </c>
      <c r="P802" s="32">
        <f>P803</f>
        <v>0</v>
      </c>
      <c r="Q802" s="32">
        <f>Q803</f>
        <v>0</v>
      </c>
      <c r="R802" s="32">
        <f t="shared" si="680"/>
        <v>16742.599999999999</v>
      </c>
      <c r="S802" s="32">
        <f t="shared" si="681"/>
        <v>17214.5</v>
      </c>
      <c r="T802" s="32">
        <f t="shared" si="682"/>
        <v>17214.5</v>
      </c>
      <c r="U802" s="32">
        <f>U803</f>
        <v>0</v>
      </c>
      <c r="V802" s="32">
        <f t="shared" si="683"/>
        <v>16742.599999999999</v>
      </c>
      <c r="W802" s="32">
        <f t="shared" si="684"/>
        <v>17214.5</v>
      </c>
      <c r="X802" s="32">
        <f t="shared" si="685"/>
        <v>17214.5</v>
      </c>
      <c r="Y802" s="32">
        <f>Y803</f>
        <v>44.230999999999995</v>
      </c>
      <c r="Z802" s="32">
        <f>Z803</f>
        <v>0</v>
      </c>
      <c r="AA802" s="32">
        <f>AA803</f>
        <v>0</v>
      </c>
      <c r="AB802" s="32">
        <f t="shared" si="686"/>
        <v>16786.830999999998</v>
      </c>
      <c r="AC802" s="32">
        <f t="shared" si="687"/>
        <v>17214.5</v>
      </c>
      <c r="AD802" s="32">
        <f t="shared" si="688"/>
        <v>17214.5</v>
      </c>
      <c r="AE802" s="32">
        <f>AE803</f>
        <v>0</v>
      </c>
      <c r="AF802" s="33"/>
      <c r="AG802" s="34"/>
      <c r="AH802" s="1" t="str">
        <f t="shared" si="689"/>
        <v/>
      </c>
    </row>
    <row r="803" ht="31.5">
      <c r="A803" s="14" t="s">
        <v>507</v>
      </c>
      <c r="B803" s="15">
        <v>100</v>
      </c>
      <c r="C803" s="14" t="s">
        <v>238</v>
      </c>
      <c r="D803" s="14" t="s">
        <v>493</v>
      </c>
      <c r="E803" s="31" t="s">
        <v>494</v>
      </c>
      <c r="F803" s="32">
        <v>16742.599999999999</v>
      </c>
      <c r="G803" s="32">
        <v>17214.5</v>
      </c>
      <c r="H803" s="32">
        <v>17214.5</v>
      </c>
      <c r="I803" s="32"/>
      <c r="J803" s="32"/>
      <c r="K803" s="32"/>
      <c r="L803" s="32">
        <f t="shared" si="690"/>
        <v>16742.599999999999</v>
      </c>
      <c r="M803" s="32">
        <f t="shared" si="691"/>
        <v>17214.5</v>
      </c>
      <c r="N803" s="32">
        <f t="shared" si="692"/>
        <v>17214.5</v>
      </c>
      <c r="O803" s="32"/>
      <c r="P803" s="32"/>
      <c r="Q803" s="32"/>
      <c r="R803" s="32">
        <f t="shared" si="680"/>
        <v>16742.599999999999</v>
      </c>
      <c r="S803" s="32">
        <f t="shared" si="681"/>
        <v>17214.5</v>
      </c>
      <c r="T803" s="32">
        <f t="shared" si="682"/>
        <v>17214.5</v>
      </c>
      <c r="U803" s="32"/>
      <c r="V803" s="32">
        <f t="shared" si="683"/>
        <v>16742.599999999999</v>
      </c>
      <c r="W803" s="32">
        <f t="shared" si="684"/>
        <v>17214.5</v>
      </c>
      <c r="X803" s="32">
        <f t="shared" si="685"/>
        <v>17214.5</v>
      </c>
      <c r="Y803" s="32">
        <f>280.231-236</f>
        <v>44.230999999999995</v>
      </c>
      <c r="Z803" s="32"/>
      <c r="AA803" s="32"/>
      <c r="AB803" s="32">
        <f t="shared" si="686"/>
        <v>16786.830999999998</v>
      </c>
      <c r="AC803" s="32">
        <f t="shared" si="687"/>
        <v>17214.5</v>
      </c>
      <c r="AD803" s="32">
        <f t="shared" si="688"/>
        <v>17214.5</v>
      </c>
      <c r="AE803" s="32"/>
      <c r="AF803" s="33"/>
      <c r="AG803" s="34"/>
      <c r="AH803" s="1" t="str">
        <f t="shared" si="689"/>
        <v>0412</v>
      </c>
    </row>
    <row r="804" ht="31.5">
      <c r="A804" s="14" t="s">
        <v>507</v>
      </c>
      <c r="B804" s="15" t="s">
        <v>48</v>
      </c>
      <c r="C804" s="14"/>
      <c r="D804" s="14"/>
      <c r="E804" s="31" t="s">
        <v>49</v>
      </c>
      <c r="F804" s="32">
        <f>F805</f>
        <v>2732.5</v>
      </c>
      <c r="G804" s="32">
        <f>G805</f>
        <v>1571</v>
      </c>
      <c r="H804" s="32">
        <f>H805</f>
        <v>1571</v>
      </c>
      <c r="I804" s="32">
        <f>I805</f>
        <v>0</v>
      </c>
      <c r="J804" s="32">
        <f>J805</f>
        <v>0</v>
      </c>
      <c r="K804" s="32">
        <f>K805</f>
        <v>0</v>
      </c>
      <c r="L804" s="32">
        <f t="shared" si="690"/>
        <v>2732.5</v>
      </c>
      <c r="M804" s="32">
        <f t="shared" si="691"/>
        <v>1571</v>
      </c>
      <c r="N804" s="32">
        <f t="shared" si="692"/>
        <v>1571</v>
      </c>
      <c r="O804" s="32">
        <f>O805</f>
        <v>0</v>
      </c>
      <c r="P804" s="32">
        <f>P805</f>
        <v>0</v>
      </c>
      <c r="Q804" s="32">
        <f>Q805</f>
        <v>0</v>
      </c>
      <c r="R804" s="32">
        <f t="shared" ref="R804:R867" si="713">L804+O804</f>
        <v>2732.5</v>
      </c>
      <c r="S804" s="32">
        <f t="shared" ref="S804:S867" si="714">M804+P804</f>
        <v>1571</v>
      </c>
      <c r="T804" s="32">
        <f t="shared" ref="T804:T867" si="715">N804+Q804</f>
        <v>1571</v>
      </c>
      <c r="U804" s="32">
        <f>U805</f>
        <v>0</v>
      </c>
      <c r="V804" s="32">
        <f t="shared" ref="V804:V867" si="716">R804+U804</f>
        <v>2732.5</v>
      </c>
      <c r="W804" s="32">
        <f t="shared" ref="W804:W867" si="717">S804</f>
        <v>1571</v>
      </c>
      <c r="X804" s="32">
        <f t="shared" ref="X804:X867" si="718">T804</f>
        <v>1571</v>
      </c>
      <c r="Y804" s="32">
        <f>Y805</f>
        <v>1829.556</v>
      </c>
      <c r="Z804" s="32">
        <f>Z805</f>
        <v>160</v>
      </c>
      <c r="AA804" s="32">
        <f>AA805</f>
        <v>0</v>
      </c>
      <c r="AB804" s="32">
        <f t="shared" ref="AB804:AB867" si="719">V804+Y804</f>
        <v>4562.0560000000005</v>
      </c>
      <c r="AC804" s="32">
        <f t="shared" ref="AC804:AC867" si="720">W804+Z804</f>
        <v>1731</v>
      </c>
      <c r="AD804" s="32">
        <f t="shared" ref="AD804:AD867" si="721">X804+AA804</f>
        <v>1571</v>
      </c>
      <c r="AE804" s="32">
        <f>AE805</f>
        <v>0</v>
      </c>
      <c r="AF804" s="33"/>
      <c r="AG804" s="34"/>
      <c r="AH804" s="1" t="str">
        <f t="shared" ref="AH804:AH867" si="722">CONCATENATE(C804,D804)</f>
        <v/>
      </c>
    </row>
    <row r="805" ht="31.5">
      <c r="A805" s="14" t="s">
        <v>507</v>
      </c>
      <c r="B805" s="15">
        <v>200</v>
      </c>
      <c r="C805" s="14" t="s">
        <v>238</v>
      </c>
      <c r="D805" s="14" t="s">
        <v>493</v>
      </c>
      <c r="E805" s="31" t="s">
        <v>494</v>
      </c>
      <c r="F805" s="32">
        <v>2732.5</v>
      </c>
      <c r="G805" s="32">
        <v>1571</v>
      </c>
      <c r="H805" s="32">
        <v>1571</v>
      </c>
      <c r="I805" s="32"/>
      <c r="J805" s="32"/>
      <c r="K805" s="32"/>
      <c r="L805" s="32">
        <f t="shared" si="690"/>
        <v>2732.5</v>
      </c>
      <c r="M805" s="32">
        <f t="shared" si="691"/>
        <v>1571</v>
      </c>
      <c r="N805" s="32">
        <f t="shared" si="692"/>
        <v>1571</v>
      </c>
      <c r="O805" s="32"/>
      <c r="P805" s="32"/>
      <c r="Q805" s="32"/>
      <c r="R805" s="32">
        <f t="shared" si="713"/>
        <v>2732.5</v>
      </c>
      <c r="S805" s="32">
        <f t="shared" si="714"/>
        <v>1571</v>
      </c>
      <c r="T805" s="32">
        <f t="shared" si="715"/>
        <v>1571</v>
      </c>
      <c r="U805" s="32"/>
      <c r="V805" s="32">
        <f t="shared" si="716"/>
        <v>2732.5</v>
      </c>
      <c r="W805" s="32">
        <f t="shared" si="717"/>
        <v>1571</v>
      </c>
      <c r="X805" s="32">
        <f t="shared" si="718"/>
        <v>1571</v>
      </c>
      <c r="Y805" s="32">
        <v>1829.556</v>
      </c>
      <c r="Z805" s="32">
        <v>160</v>
      </c>
      <c r="AA805" s="32"/>
      <c r="AB805" s="32">
        <f t="shared" si="719"/>
        <v>4562.0560000000005</v>
      </c>
      <c r="AC805" s="32">
        <f t="shared" si="720"/>
        <v>1731</v>
      </c>
      <c r="AD805" s="32">
        <f t="shared" si="721"/>
        <v>1571</v>
      </c>
      <c r="AE805" s="32"/>
      <c r="AF805" s="33"/>
      <c r="AG805" s="34"/>
      <c r="AH805" s="1" t="str">
        <f t="shared" si="722"/>
        <v>0412</v>
      </c>
    </row>
    <row r="806">
      <c r="A806" s="14" t="s">
        <v>507</v>
      </c>
      <c r="B806" s="15" t="s">
        <v>44</v>
      </c>
      <c r="C806" s="14"/>
      <c r="D806" s="14"/>
      <c r="E806" s="31" t="s">
        <v>45</v>
      </c>
      <c r="F806" s="32">
        <f>F807</f>
        <v>4.2999999999999998</v>
      </c>
      <c r="G806" s="32">
        <f>G807</f>
        <v>3.6000000000000001</v>
      </c>
      <c r="H806" s="32">
        <f>H807</f>
        <v>3.6000000000000001</v>
      </c>
      <c r="I806" s="32">
        <f>I807</f>
        <v>0</v>
      </c>
      <c r="J806" s="32">
        <f>J807</f>
        <v>0</v>
      </c>
      <c r="K806" s="32">
        <f>K807</f>
        <v>0</v>
      </c>
      <c r="L806" s="32">
        <f t="shared" si="690"/>
        <v>4.2999999999999998</v>
      </c>
      <c r="M806" s="32">
        <f t="shared" si="691"/>
        <v>3.6000000000000001</v>
      </c>
      <c r="N806" s="32">
        <f t="shared" si="692"/>
        <v>3.6000000000000001</v>
      </c>
      <c r="O806" s="32">
        <f>O807</f>
        <v>0</v>
      </c>
      <c r="P806" s="32">
        <f>P807</f>
        <v>0</v>
      </c>
      <c r="Q806" s="32">
        <f>Q807</f>
        <v>0</v>
      </c>
      <c r="R806" s="32">
        <f t="shared" si="713"/>
        <v>4.2999999999999998</v>
      </c>
      <c r="S806" s="32">
        <f t="shared" si="714"/>
        <v>3.6000000000000001</v>
      </c>
      <c r="T806" s="32">
        <f t="shared" si="715"/>
        <v>3.6000000000000001</v>
      </c>
      <c r="U806" s="32">
        <f>U807</f>
        <v>0</v>
      </c>
      <c r="V806" s="32">
        <f t="shared" si="716"/>
        <v>4.2999999999999998</v>
      </c>
      <c r="W806" s="32">
        <f t="shared" si="717"/>
        <v>3.6000000000000001</v>
      </c>
      <c r="X806" s="32">
        <f t="shared" si="718"/>
        <v>3.6000000000000001</v>
      </c>
      <c r="Y806" s="32">
        <f>Y807</f>
        <v>0</v>
      </c>
      <c r="Z806" s="32">
        <f>Z807</f>
        <v>0</v>
      </c>
      <c r="AA806" s="32">
        <f>AA807</f>
        <v>0</v>
      </c>
      <c r="AB806" s="32">
        <f t="shared" si="719"/>
        <v>4.2999999999999998</v>
      </c>
      <c r="AC806" s="32">
        <f t="shared" si="720"/>
        <v>3.6000000000000001</v>
      </c>
      <c r="AD806" s="32">
        <f t="shared" si="721"/>
        <v>3.6000000000000001</v>
      </c>
      <c r="AE806" s="32">
        <f>AE807</f>
        <v>0</v>
      </c>
      <c r="AF806" s="33"/>
      <c r="AG806" s="34"/>
      <c r="AH806" s="1" t="str">
        <f t="shared" si="722"/>
        <v/>
      </c>
    </row>
    <row r="807" ht="31.5">
      <c r="A807" s="14" t="s">
        <v>507</v>
      </c>
      <c r="B807" s="15">
        <v>800</v>
      </c>
      <c r="C807" s="14" t="s">
        <v>238</v>
      </c>
      <c r="D807" s="14" t="s">
        <v>493</v>
      </c>
      <c r="E807" s="31" t="s">
        <v>494</v>
      </c>
      <c r="F807" s="32">
        <v>4.2999999999999998</v>
      </c>
      <c r="G807" s="32">
        <v>3.6000000000000001</v>
      </c>
      <c r="H807" s="32">
        <v>3.6000000000000001</v>
      </c>
      <c r="I807" s="32"/>
      <c r="J807" s="32"/>
      <c r="K807" s="32"/>
      <c r="L807" s="32">
        <f t="shared" si="690"/>
        <v>4.2999999999999998</v>
      </c>
      <c r="M807" s="32">
        <f t="shared" si="691"/>
        <v>3.6000000000000001</v>
      </c>
      <c r="N807" s="32">
        <f t="shared" si="692"/>
        <v>3.6000000000000001</v>
      </c>
      <c r="O807" s="32"/>
      <c r="P807" s="32"/>
      <c r="Q807" s="32"/>
      <c r="R807" s="32">
        <f t="shared" si="713"/>
        <v>4.2999999999999998</v>
      </c>
      <c r="S807" s="32">
        <f t="shared" si="714"/>
        <v>3.6000000000000001</v>
      </c>
      <c r="T807" s="32">
        <f t="shared" si="715"/>
        <v>3.6000000000000001</v>
      </c>
      <c r="U807" s="32"/>
      <c r="V807" s="32">
        <f t="shared" si="716"/>
        <v>4.2999999999999998</v>
      </c>
      <c r="W807" s="32">
        <f t="shared" si="717"/>
        <v>3.6000000000000001</v>
      </c>
      <c r="X807" s="32">
        <f t="shared" si="718"/>
        <v>3.6000000000000001</v>
      </c>
      <c r="Y807" s="32"/>
      <c r="Z807" s="32"/>
      <c r="AA807" s="32"/>
      <c r="AB807" s="32">
        <f t="shared" si="719"/>
        <v>4.2999999999999998</v>
      </c>
      <c r="AC807" s="32">
        <f t="shared" si="720"/>
        <v>3.6000000000000001</v>
      </c>
      <c r="AD807" s="32">
        <f t="shared" si="721"/>
        <v>3.6000000000000001</v>
      </c>
      <c r="AE807" s="32"/>
      <c r="AF807" s="33"/>
      <c r="AG807" s="34"/>
      <c r="AH807" s="1" t="str">
        <f t="shared" si="722"/>
        <v>0412</v>
      </c>
    </row>
    <row r="808" ht="31.5">
      <c r="A808" s="14" t="s">
        <v>508</v>
      </c>
      <c r="B808" s="15"/>
      <c r="C808" s="14"/>
      <c r="D808" s="14"/>
      <c r="E808" s="31" t="s">
        <v>509</v>
      </c>
      <c r="F808" s="32">
        <f t="shared" ref="F808:F814" si="723">F809</f>
        <v>9721.7999999999993</v>
      </c>
      <c r="G808" s="32">
        <f t="shared" ref="G808:G814" si="724">G809</f>
        <v>9721.7999999999993</v>
      </c>
      <c r="H808" s="32">
        <f t="shared" ref="H808:H814" si="725">H809</f>
        <v>9721.7999999999993</v>
      </c>
      <c r="I808" s="32">
        <f t="shared" ref="I808:I814" si="726">I809</f>
        <v>0</v>
      </c>
      <c r="J808" s="32">
        <f t="shared" ref="J808:J814" si="727">J809</f>
        <v>0</v>
      </c>
      <c r="K808" s="32">
        <f t="shared" ref="K808:K814" si="728">K809</f>
        <v>0</v>
      </c>
      <c r="L808" s="32">
        <f t="shared" si="690"/>
        <v>9721.7999999999993</v>
      </c>
      <c r="M808" s="32">
        <f t="shared" si="691"/>
        <v>9721.7999999999993</v>
      </c>
      <c r="N808" s="32">
        <f t="shared" si="692"/>
        <v>9721.7999999999993</v>
      </c>
      <c r="O808" s="32">
        <f t="shared" ref="O808:O814" si="729">O809</f>
        <v>0</v>
      </c>
      <c r="P808" s="32">
        <f t="shared" ref="P808:P814" si="730">P809</f>
        <v>0</v>
      </c>
      <c r="Q808" s="32">
        <f t="shared" ref="Q808:Q814" si="731">Q809</f>
        <v>0</v>
      </c>
      <c r="R808" s="32">
        <f t="shared" si="713"/>
        <v>9721.7999999999993</v>
      </c>
      <c r="S808" s="32">
        <f t="shared" si="714"/>
        <v>9721.7999999999993</v>
      </c>
      <c r="T808" s="32">
        <f t="shared" si="715"/>
        <v>9721.7999999999993</v>
      </c>
      <c r="U808" s="32">
        <f t="shared" ref="U808:U814" si="732">U809</f>
        <v>0</v>
      </c>
      <c r="V808" s="32">
        <f t="shared" si="716"/>
        <v>9721.7999999999993</v>
      </c>
      <c r="W808" s="32">
        <f t="shared" si="717"/>
        <v>9721.7999999999993</v>
      </c>
      <c r="X808" s="32">
        <f t="shared" si="718"/>
        <v>9721.7999999999993</v>
      </c>
      <c r="Y808" s="32">
        <f>Y809+Y811</f>
        <v>1311.9740000000002</v>
      </c>
      <c r="Z808" s="32">
        <f>Z809+Z811</f>
        <v>0</v>
      </c>
      <c r="AA808" s="32">
        <f>AA809+AA811</f>
        <v>0</v>
      </c>
      <c r="AB808" s="32">
        <f t="shared" si="719"/>
        <v>11033.773999999999</v>
      </c>
      <c r="AC808" s="32">
        <f t="shared" si="720"/>
        <v>9721.7999999999993</v>
      </c>
      <c r="AD808" s="32">
        <f t="shared" si="721"/>
        <v>9721.7999999999993</v>
      </c>
      <c r="AE808" s="32">
        <f t="shared" ref="AE808:AE814" si="733">AE809</f>
        <v>0</v>
      </c>
      <c r="AF808" s="33"/>
      <c r="AG808" s="34"/>
      <c r="AH808" s="1" t="str">
        <f t="shared" si="722"/>
        <v/>
      </c>
    </row>
    <row r="809" ht="31.5">
      <c r="A809" s="14" t="s">
        <v>508</v>
      </c>
      <c r="B809" s="15" t="s">
        <v>48</v>
      </c>
      <c r="C809" s="14"/>
      <c r="D809" s="14"/>
      <c r="E809" s="31" t="s">
        <v>49</v>
      </c>
      <c r="F809" s="32">
        <f t="shared" si="723"/>
        <v>9721.7999999999993</v>
      </c>
      <c r="G809" s="32">
        <f t="shared" si="724"/>
        <v>9721.7999999999993</v>
      </c>
      <c r="H809" s="32">
        <f t="shared" si="725"/>
        <v>9721.7999999999993</v>
      </c>
      <c r="I809" s="32">
        <f t="shared" si="726"/>
        <v>0</v>
      </c>
      <c r="J809" s="32">
        <f t="shared" si="727"/>
        <v>0</v>
      </c>
      <c r="K809" s="32">
        <f t="shared" si="728"/>
        <v>0</v>
      </c>
      <c r="L809" s="32">
        <f t="shared" si="690"/>
        <v>9721.7999999999993</v>
      </c>
      <c r="M809" s="32">
        <f t="shared" si="691"/>
        <v>9721.7999999999993</v>
      </c>
      <c r="N809" s="32">
        <f t="shared" si="692"/>
        <v>9721.7999999999993</v>
      </c>
      <c r="O809" s="32">
        <f t="shared" si="729"/>
        <v>0</v>
      </c>
      <c r="P809" s="32">
        <f t="shared" si="730"/>
        <v>0</v>
      </c>
      <c r="Q809" s="32">
        <f t="shared" si="731"/>
        <v>0</v>
      </c>
      <c r="R809" s="32">
        <f t="shared" si="713"/>
        <v>9721.7999999999993</v>
      </c>
      <c r="S809" s="32">
        <f t="shared" si="714"/>
        <v>9721.7999999999993</v>
      </c>
      <c r="T809" s="32">
        <f t="shared" si="715"/>
        <v>9721.7999999999993</v>
      </c>
      <c r="U809" s="32">
        <f t="shared" si="732"/>
        <v>0</v>
      </c>
      <c r="V809" s="32">
        <f t="shared" si="716"/>
        <v>9721.7999999999993</v>
      </c>
      <c r="W809" s="32">
        <f t="shared" si="717"/>
        <v>9721.7999999999993</v>
      </c>
      <c r="X809" s="32">
        <f t="shared" si="718"/>
        <v>9721.7999999999993</v>
      </c>
      <c r="Y809" s="32">
        <f>Y810</f>
        <v>1129.9740000000002</v>
      </c>
      <c r="Z809" s="32">
        <f t="shared" ref="Z809:Z814" si="734">Z810</f>
        <v>0</v>
      </c>
      <c r="AA809" s="32">
        <f t="shared" ref="AA809:AA814" si="735">AA810</f>
        <v>0</v>
      </c>
      <c r="AB809" s="32">
        <f t="shared" si="719"/>
        <v>10851.773999999999</v>
      </c>
      <c r="AC809" s="32">
        <f t="shared" si="720"/>
        <v>9721.7999999999993</v>
      </c>
      <c r="AD809" s="32">
        <f t="shared" si="721"/>
        <v>9721.7999999999993</v>
      </c>
      <c r="AE809" s="32">
        <f t="shared" si="733"/>
        <v>0</v>
      </c>
      <c r="AF809" s="33"/>
      <c r="AG809" s="34"/>
      <c r="AH809" s="1" t="str">
        <f t="shared" si="722"/>
        <v/>
      </c>
    </row>
    <row r="810" ht="31.5">
      <c r="A810" s="14" t="s">
        <v>508</v>
      </c>
      <c r="B810" s="15">
        <v>200</v>
      </c>
      <c r="C810" s="14" t="s">
        <v>238</v>
      </c>
      <c r="D810" s="14" t="s">
        <v>493</v>
      </c>
      <c r="E810" s="31" t="s">
        <v>494</v>
      </c>
      <c r="F810" s="32">
        <v>9721.7999999999993</v>
      </c>
      <c r="G810" s="32">
        <v>9721.7999999999993</v>
      </c>
      <c r="H810" s="32">
        <v>9721.7999999999993</v>
      </c>
      <c r="I810" s="32"/>
      <c r="J810" s="32"/>
      <c r="K810" s="32"/>
      <c r="L810" s="32">
        <f t="shared" si="690"/>
        <v>9721.7999999999993</v>
      </c>
      <c r="M810" s="32">
        <f t="shared" si="691"/>
        <v>9721.7999999999993</v>
      </c>
      <c r="N810" s="32">
        <f t="shared" si="692"/>
        <v>9721.7999999999993</v>
      </c>
      <c r="O810" s="32"/>
      <c r="P810" s="32"/>
      <c r="Q810" s="32"/>
      <c r="R810" s="32">
        <f t="shared" si="713"/>
        <v>9721.7999999999993</v>
      </c>
      <c r="S810" s="32">
        <f t="shared" si="714"/>
        <v>9721.7999999999993</v>
      </c>
      <c r="T810" s="32">
        <f t="shared" si="715"/>
        <v>9721.7999999999993</v>
      </c>
      <c r="U810" s="32"/>
      <c r="V810" s="32">
        <f t="shared" si="716"/>
        <v>9721.7999999999993</v>
      </c>
      <c r="W810" s="32">
        <f t="shared" si="717"/>
        <v>9721.7999999999993</v>
      </c>
      <c r="X810" s="32">
        <f t="shared" si="718"/>
        <v>9721.7999999999993</v>
      </c>
      <c r="Y810" s="32">
        <f>1150.275-20.301</f>
        <v>1129.9740000000002</v>
      </c>
      <c r="Z810" s="32"/>
      <c r="AA810" s="32"/>
      <c r="AB810" s="32">
        <f t="shared" si="719"/>
        <v>10851.773999999999</v>
      </c>
      <c r="AC810" s="32">
        <f t="shared" si="720"/>
        <v>9721.7999999999993</v>
      </c>
      <c r="AD810" s="32">
        <f t="shared" si="721"/>
        <v>9721.7999999999993</v>
      </c>
      <c r="AE810" s="32"/>
      <c r="AF810" s="33"/>
      <c r="AG810" s="34"/>
      <c r="AH810" s="1" t="str">
        <f t="shared" si="722"/>
        <v>0412</v>
      </c>
    </row>
    <row r="811" ht="31.5">
      <c r="A811" s="14" t="s">
        <v>508</v>
      </c>
      <c r="B811" s="15" t="s">
        <v>44</v>
      </c>
      <c r="C811" s="14"/>
      <c r="D811" s="14"/>
      <c r="E811" s="31" t="s">
        <v>45</v>
      </c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>
        <f>Y812</f>
        <v>182</v>
      </c>
      <c r="Z811" s="32">
        <f t="shared" si="734"/>
        <v>0</v>
      </c>
      <c r="AA811" s="32">
        <f t="shared" si="735"/>
        <v>0</v>
      </c>
      <c r="AB811" s="32">
        <f t="shared" si="719"/>
        <v>182</v>
      </c>
      <c r="AC811" s="32">
        <f t="shared" si="720"/>
        <v>0</v>
      </c>
      <c r="AD811" s="32">
        <f t="shared" si="721"/>
        <v>0</v>
      </c>
      <c r="AE811" s="32">
        <f t="shared" si="733"/>
        <v>0</v>
      </c>
      <c r="AF811" s="33"/>
      <c r="AG811" s="34"/>
      <c r="AH811" s="1" t="str">
        <f t="shared" si="722"/>
        <v/>
      </c>
    </row>
    <row r="812" ht="31.5">
      <c r="A812" s="14" t="s">
        <v>508</v>
      </c>
      <c r="B812" s="15">
        <v>800</v>
      </c>
      <c r="C812" s="14" t="s">
        <v>238</v>
      </c>
      <c r="D812" s="14" t="s">
        <v>493</v>
      </c>
      <c r="E812" s="31" t="s">
        <v>494</v>
      </c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>
        <v>182</v>
      </c>
      <c r="Z812" s="32"/>
      <c r="AA812" s="32"/>
      <c r="AB812" s="32">
        <f t="shared" si="719"/>
        <v>182</v>
      </c>
      <c r="AC812" s="32">
        <f t="shared" si="720"/>
        <v>0</v>
      </c>
      <c r="AD812" s="32">
        <f t="shared" si="721"/>
        <v>0</v>
      </c>
      <c r="AE812" s="32"/>
      <c r="AF812" s="33"/>
      <c r="AG812" s="34"/>
      <c r="AH812" s="1" t="str">
        <f t="shared" si="722"/>
        <v>0412</v>
      </c>
    </row>
    <row r="813" ht="63">
      <c r="A813" s="14" t="s">
        <v>510</v>
      </c>
      <c r="B813" s="15"/>
      <c r="C813" s="14"/>
      <c r="D813" s="14"/>
      <c r="E813" s="31" t="s">
        <v>511</v>
      </c>
      <c r="F813" s="32">
        <f t="shared" si="723"/>
        <v>249.90000000000001</v>
      </c>
      <c r="G813" s="32">
        <f t="shared" si="724"/>
        <v>249.90000000000001</v>
      </c>
      <c r="H813" s="32">
        <f t="shared" si="725"/>
        <v>249.90000000000001</v>
      </c>
      <c r="I813" s="32">
        <f t="shared" si="726"/>
        <v>0</v>
      </c>
      <c r="J813" s="32">
        <f t="shared" si="727"/>
        <v>0</v>
      </c>
      <c r="K813" s="32">
        <f t="shared" si="728"/>
        <v>0</v>
      </c>
      <c r="L813" s="32">
        <f t="shared" si="690"/>
        <v>249.90000000000001</v>
      </c>
      <c r="M813" s="32">
        <f t="shared" si="691"/>
        <v>249.90000000000001</v>
      </c>
      <c r="N813" s="32">
        <f t="shared" si="692"/>
        <v>249.90000000000001</v>
      </c>
      <c r="O813" s="32">
        <f t="shared" si="729"/>
        <v>-249.90000000000001</v>
      </c>
      <c r="P813" s="32">
        <f t="shared" si="730"/>
        <v>249.90000000000001</v>
      </c>
      <c r="Q813" s="32">
        <f t="shared" si="731"/>
        <v>0</v>
      </c>
      <c r="R813" s="32">
        <f t="shared" si="713"/>
        <v>0</v>
      </c>
      <c r="S813" s="32">
        <f t="shared" si="714"/>
        <v>499.80000000000001</v>
      </c>
      <c r="T813" s="32">
        <f t="shared" si="715"/>
        <v>249.90000000000001</v>
      </c>
      <c r="U813" s="32">
        <f t="shared" si="732"/>
        <v>0</v>
      </c>
      <c r="V813" s="32">
        <f t="shared" si="716"/>
        <v>0</v>
      </c>
      <c r="W813" s="32">
        <f t="shared" si="717"/>
        <v>499.80000000000001</v>
      </c>
      <c r="X813" s="32">
        <f t="shared" si="718"/>
        <v>249.90000000000001</v>
      </c>
      <c r="Y813" s="32">
        <f t="shared" ref="Y813:Y814" si="736">Y814</f>
        <v>0</v>
      </c>
      <c r="Z813" s="32">
        <f t="shared" si="734"/>
        <v>0</v>
      </c>
      <c r="AA813" s="32">
        <f t="shared" si="735"/>
        <v>0</v>
      </c>
      <c r="AB813" s="32">
        <f t="shared" si="719"/>
        <v>0</v>
      </c>
      <c r="AC813" s="32">
        <f t="shared" si="720"/>
        <v>499.80000000000001</v>
      </c>
      <c r="AD813" s="32">
        <f t="shared" si="721"/>
        <v>249.90000000000001</v>
      </c>
      <c r="AE813" s="32">
        <f t="shared" si="733"/>
        <v>0</v>
      </c>
      <c r="AF813" s="33"/>
      <c r="AG813" s="34"/>
      <c r="AH813" s="1" t="str">
        <f t="shared" si="722"/>
        <v/>
      </c>
    </row>
    <row r="814" ht="47.25">
      <c r="A814" s="14" t="s">
        <v>510</v>
      </c>
      <c r="B814" s="15" t="s">
        <v>55</v>
      </c>
      <c r="C814" s="14"/>
      <c r="D814" s="14"/>
      <c r="E814" s="31" t="s">
        <v>56</v>
      </c>
      <c r="F814" s="32">
        <f t="shared" si="723"/>
        <v>249.90000000000001</v>
      </c>
      <c r="G814" s="32">
        <f t="shared" si="724"/>
        <v>249.90000000000001</v>
      </c>
      <c r="H814" s="32">
        <f t="shared" si="725"/>
        <v>249.90000000000001</v>
      </c>
      <c r="I814" s="32">
        <f t="shared" si="726"/>
        <v>0</v>
      </c>
      <c r="J814" s="32">
        <f t="shared" si="727"/>
        <v>0</v>
      </c>
      <c r="K814" s="32">
        <f t="shared" si="728"/>
        <v>0</v>
      </c>
      <c r="L814" s="32">
        <f t="shared" ref="L814:L877" si="737">F814+I814</f>
        <v>249.90000000000001</v>
      </c>
      <c r="M814" s="32">
        <f t="shared" ref="M814:M877" si="738">G814+J814</f>
        <v>249.90000000000001</v>
      </c>
      <c r="N814" s="32">
        <f t="shared" ref="N814:N877" si="739">H814+K814</f>
        <v>249.90000000000001</v>
      </c>
      <c r="O814" s="32">
        <f t="shared" si="729"/>
        <v>-249.90000000000001</v>
      </c>
      <c r="P814" s="32">
        <f t="shared" si="730"/>
        <v>249.90000000000001</v>
      </c>
      <c r="Q814" s="32">
        <f t="shared" si="731"/>
        <v>0</v>
      </c>
      <c r="R814" s="32">
        <f t="shared" si="713"/>
        <v>0</v>
      </c>
      <c r="S814" s="32">
        <f t="shared" si="714"/>
        <v>499.80000000000001</v>
      </c>
      <c r="T814" s="32">
        <f t="shared" si="715"/>
        <v>249.90000000000001</v>
      </c>
      <c r="U814" s="32">
        <f t="shared" si="732"/>
        <v>0</v>
      </c>
      <c r="V814" s="32">
        <f t="shared" si="716"/>
        <v>0</v>
      </c>
      <c r="W814" s="32">
        <f t="shared" si="717"/>
        <v>499.80000000000001</v>
      </c>
      <c r="X814" s="32">
        <f t="shared" si="718"/>
        <v>249.90000000000001</v>
      </c>
      <c r="Y814" s="32">
        <f t="shared" si="736"/>
        <v>0</v>
      </c>
      <c r="Z814" s="32">
        <f t="shared" si="734"/>
        <v>0</v>
      </c>
      <c r="AA814" s="32">
        <f t="shared" si="735"/>
        <v>0</v>
      </c>
      <c r="AB814" s="32">
        <f t="shared" si="719"/>
        <v>0</v>
      </c>
      <c r="AC814" s="32">
        <f t="shared" si="720"/>
        <v>499.80000000000001</v>
      </c>
      <c r="AD814" s="32">
        <f t="shared" si="721"/>
        <v>249.90000000000001</v>
      </c>
      <c r="AE814" s="32">
        <f t="shared" si="733"/>
        <v>0</v>
      </c>
      <c r="AF814" s="33"/>
      <c r="AG814" s="34"/>
      <c r="AH814" s="1" t="str">
        <f t="shared" si="722"/>
        <v/>
      </c>
    </row>
    <row r="815" ht="31.5">
      <c r="A815" s="14" t="s">
        <v>510</v>
      </c>
      <c r="B815" s="15">
        <v>600</v>
      </c>
      <c r="C815" s="14" t="s">
        <v>238</v>
      </c>
      <c r="D815" s="14" t="s">
        <v>493</v>
      </c>
      <c r="E815" s="31" t="s">
        <v>494</v>
      </c>
      <c r="F815" s="32">
        <v>249.90000000000001</v>
      </c>
      <c r="G815" s="32">
        <v>249.90000000000001</v>
      </c>
      <c r="H815" s="32">
        <v>249.90000000000001</v>
      </c>
      <c r="I815" s="32"/>
      <c r="J815" s="32"/>
      <c r="K815" s="32"/>
      <c r="L815" s="32">
        <f t="shared" si="737"/>
        <v>249.90000000000001</v>
      </c>
      <c r="M815" s="32">
        <f t="shared" si="738"/>
        <v>249.90000000000001</v>
      </c>
      <c r="N815" s="32">
        <f t="shared" si="739"/>
        <v>249.90000000000001</v>
      </c>
      <c r="O815" s="32">
        <v>-249.90000000000001</v>
      </c>
      <c r="P815" s="32">
        <v>249.90000000000001</v>
      </c>
      <c r="Q815" s="32"/>
      <c r="R815" s="32">
        <f t="shared" si="713"/>
        <v>0</v>
      </c>
      <c r="S815" s="32">
        <f t="shared" si="714"/>
        <v>499.80000000000001</v>
      </c>
      <c r="T815" s="32">
        <f t="shared" si="715"/>
        <v>249.90000000000001</v>
      </c>
      <c r="U815" s="32"/>
      <c r="V815" s="32">
        <f t="shared" si="716"/>
        <v>0</v>
      </c>
      <c r="W815" s="32">
        <f t="shared" si="717"/>
        <v>499.80000000000001</v>
      </c>
      <c r="X815" s="32">
        <f t="shared" si="718"/>
        <v>249.90000000000001</v>
      </c>
      <c r="Y815" s="32"/>
      <c r="Z815" s="32"/>
      <c r="AA815" s="32"/>
      <c r="AB815" s="32">
        <f t="shared" si="719"/>
        <v>0</v>
      </c>
      <c r="AC815" s="32">
        <f t="shared" si="720"/>
        <v>499.80000000000001</v>
      </c>
      <c r="AD815" s="32">
        <f t="shared" si="721"/>
        <v>249.90000000000001</v>
      </c>
      <c r="AE815" s="32"/>
      <c r="AF815" s="33"/>
      <c r="AG815" s="34"/>
      <c r="AH815" s="1" t="str">
        <f t="shared" si="722"/>
        <v>0412</v>
      </c>
    </row>
    <row r="816" ht="31.5">
      <c r="A816" s="14" t="s">
        <v>512</v>
      </c>
      <c r="B816" s="15"/>
      <c r="C816" s="14"/>
      <c r="D816" s="14"/>
      <c r="E816" s="31" t="s">
        <v>513</v>
      </c>
      <c r="F816" s="32">
        <f>F817+F821</f>
        <v>24227.400000000001</v>
      </c>
      <c r="G816" s="32">
        <f>G817+G821</f>
        <v>18449.599999999999</v>
      </c>
      <c r="H816" s="32">
        <f>H817+H821</f>
        <v>18449.599999999999</v>
      </c>
      <c r="I816" s="32">
        <f>I817+I821</f>
        <v>0</v>
      </c>
      <c r="J816" s="32">
        <f>J817+J821</f>
        <v>0</v>
      </c>
      <c r="K816" s="32">
        <f>K817+K821</f>
        <v>0</v>
      </c>
      <c r="L816" s="32">
        <f t="shared" si="737"/>
        <v>24227.400000000001</v>
      </c>
      <c r="M816" s="32">
        <f t="shared" si="738"/>
        <v>18449.599999999999</v>
      </c>
      <c r="N816" s="32">
        <f t="shared" si="739"/>
        <v>18449.599999999999</v>
      </c>
      <c r="O816" s="32">
        <f>O817+O821</f>
        <v>-1973</v>
      </c>
      <c r="P816" s="32">
        <f>P817+P821</f>
        <v>1973</v>
      </c>
      <c r="Q816" s="32">
        <f>Q817+Q821</f>
        <v>0</v>
      </c>
      <c r="R816" s="32">
        <f t="shared" si="713"/>
        <v>22254.400000000001</v>
      </c>
      <c r="S816" s="32">
        <f t="shared" si="714"/>
        <v>20422.599999999999</v>
      </c>
      <c r="T816" s="32">
        <f t="shared" si="715"/>
        <v>18449.599999999999</v>
      </c>
      <c r="U816" s="32">
        <f>U817+U821</f>
        <v>0</v>
      </c>
      <c r="V816" s="32">
        <f t="shared" si="716"/>
        <v>22254.400000000001</v>
      </c>
      <c r="W816" s="32">
        <f t="shared" si="717"/>
        <v>20422.599999999999</v>
      </c>
      <c r="X816" s="32">
        <f t="shared" si="718"/>
        <v>18449.599999999999</v>
      </c>
      <c r="Y816" s="32">
        <f>Y817+Y821</f>
        <v>3395.4000000000005</v>
      </c>
      <c r="Z816" s="32">
        <f>Z817+Z821</f>
        <v>0</v>
      </c>
      <c r="AA816" s="32">
        <f>AA817+AA821</f>
        <v>0</v>
      </c>
      <c r="AB816" s="32">
        <f t="shared" si="719"/>
        <v>25649.800000000003</v>
      </c>
      <c r="AC816" s="32">
        <f t="shared" si="720"/>
        <v>20422.599999999999</v>
      </c>
      <c r="AD816" s="32">
        <f t="shared" si="721"/>
        <v>18449.599999999999</v>
      </c>
      <c r="AE816" s="32">
        <f>AE817+AE821</f>
        <v>0</v>
      </c>
      <c r="AF816" s="33"/>
      <c r="AG816" s="34"/>
      <c r="AH816" s="1" t="str">
        <f t="shared" si="722"/>
        <v/>
      </c>
    </row>
    <row r="817" ht="63">
      <c r="A817" s="14" t="s">
        <v>514</v>
      </c>
      <c r="B817" s="15"/>
      <c r="C817" s="14"/>
      <c r="D817" s="14"/>
      <c r="E817" s="31" t="s">
        <v>515</v>
      </c>
      <c r="F817" s="32">
        <f>F818</f>
        <v>14806.5</v>
      </c>
      <c r="G817" s="32">
        <f>G818</f>
        <v>12908.700000000001</v>
      </c>
      <c r="H817" s="32">
        <f>H818</f>
        <v>12908.700000000001</v>
      </c>
      <c r="I817" s="32">
        <f>I818</f>
        <v>0</v>
      </c>
      <c r="J817" s="32">
        <f>J818</f>
        <v>0</v>
      </c>
      <c r="K817" s="32">
        <f>K818</f>
        <v>0</v>
      </c>
      <c r="L817" s="32">
        <f t="shared" si="737"/>
        <v>14806.5</v>
      </c>
      <c r="M817" s="32">
        <f t="shared" si="738"/>
        <v>12908.700000000001</v>
      </c>
      <c r="N817" s="32">
        <f t="shared" si="739"/>
        <v>12908.700000000001</v>
      </c>
      <c r="O817" s="32">
        <f>O818</f>
        <v>-1361.0999999999999</v>
      </c>
      <c r="P817" s="32">
        <f>P818</f>
        <v>1361.0999999999999</v>
      </c>
      <c r="Q817" s="32">
        <f>Q818</f>
        <v>0</v>
      </c>
      <c r="R817" s="32">
        <f t="shared" si="713"/>
        <v>13445.4</v>
      </c>
      <c r="S817" s="32">
        <f t="shared" si="714"/>
        <v>14269.800000000001</v>
      </c>
      <c r="T817" s="32">
        <f t="shared" si="715"/>
        <v>12908.700000000001</v>
      </c>
      <c r="U817" s="32">
        <f>U818</f>
        <v>0</v>
      </c>
      <c r="V817" s="32">
        <f t="shared" si="716"/>
        <v>13445.4</v>
      </c>
      <c r="W817" s="32">
        <f t="shared" si="717"/>
        <v>14269.800000000001</v>
      </c>
      <c r="X817" s="32">
        <f t="shared" si="718"/>
        <v>12908.700000000001</v>
      </c>
      <c r="Y817" s="32">
        <f>Y818</f>
        <v>4237.4000000000005</v>
      </c>
      <c r="Z817" s="32">
        <f>Z818</f>
        <v>0</v>
      </c>
      <c r="AA817" s="32">
        <f>AA818</f>
        <v>0</v>
      </c>
      <c r="AB817" s="32">
        <f t="shared" si="719"/>
        <v>17682.799999999999</v>
      </c>
      <c r="AC817" s="32">
        <f t="shared" si="720"/>
        <v>14269.800000000001</v>
      </c>
      <c r="AD817" s="32">
        <f t="shared" si="721"/>
        <v>12908.700000000001</v>
      </c>
      <c r="AE817" s="32">
        <f>AE818</f>
        <v>0</v>
      </c>
      <c r="AF817" s="33"/>
      <c r="AG817" s="34"/>
      <c r="AH817" s="1" t="str">
        <f t="shared" si="722"/>
        <v/>
      </c>
    </row>
    <row r="818" ht="31.5">
      <c r="A818" s="14" t="s">
        <v>514</v>
      </c>
      <c r="B818" s="15" t="s">
        <v>48</v>
      </c>
      <c r="C818" s="14"/>
      <c r="D818" s="14"/>
      <c r="E818" s="31" t="s">
        <v>49</v>
      </c>
      <c r="F818" s="32">
        <f>F820+F819</f>
        <v>14806.5</v>
      </c>
      <c r="G818" s="32">
        <f>G820+G819</f>
        <v>12908.700000000001</v>
      </c>
      <c r="H818" s="32">
        <f>H820+H819</f>
        <v>12908.700000000001</v>
      </c>
      <c r="I818" s="32">
        <f>I820+I819</f>
        <v>0</v>
      </c>
      <c r="J818" s="32">
        <f>J820+J819</f>
        <v>0</v>
      </c>
      <c r="K818" s="32">
        <f>K820+K819</f>
        <v>0</v>
      </c>
      <c r="L818" s="32">
        <f t="shared" si="737"/>
        <v>14806.5</v>
      </c>
      <c r="M818" s="32">
        <f t="shared" si="738"/>
        <v>12908.700000000001</v>
      </c>
      <c r="N818" s="32">
        <f t="shared" si="739"/>
        <v>12908.700000000001</v>
      </c>
      <c r="O818" s="32">
        <f>O820+O819</f>
        <v>-1361.0999999999999</v>
      </c>
      <c r="P818" s="32">
        <f>P820+P819</f>
        <v>1361.0999999999999</v>
      </c>
      <c r="Q818" s="32">
        <f>Q820+Q819</f>
        <v>0</v>
      </c>
      <c r="R818" s="32">
        <f t="shared" si="713"/>
        <v>13445.4</v>
      </c>
      <c r="S818" s="32">
        <f t="shared" si="714"/>
        <v>14269.800000000001</v>
      </c>
      <c r="T818" s="32">
        <f t="shared" si="715"/>
        <v>12908.700000000001</v>
      </c>
      <c r="U818" s="32">
        <f>U820+U819</f>
        <v>0</v>
      </c>
      <c r="V818" s="32">
        <f t="shared" si="716"/>
        <v>13445.4</v>
      </c>
      <c r="W818" s="32">
        <f t="shared" si="717"/>
        <v>14269.800000000001</v>
      </c>
      <c r="X818" s="32">
        <f t="shared" si="718"/>
        <v>12908.700000000001</v>
      </c>
      <c r="Y818" s="32">
        <f>Y820+Y819</f>
        <v>4237.4000000000005</v>
      </c>
      <c r="Z818" s="32">
        <f>Z820+Z819</f>
        <v>0</v>
      </c>
      <c r="AA818" s="32">
        <f>AA820+AA819</f>
        <v>0</v>
      </c>
      <c r="AB818" s="32">
        <f t="shared" si="719"/>
        <v>17682.799999999999</v>
      </c>
      <c r="AC818" s="32">
        <f t="shared" si="720"/>
        <v>14269.800000000001</v>
      </c>
      <c r="AD818" s="32">
        <f t="shared" si="721"/>
        <v>12908.700000000001</v>
      </c>
      <c r="AE818" s="32">
        <f>AE820+AE819</f>
        <v>0</v>
      </c>
      <c r="AF818" s="33"/>
      <c r="AG818" s="34"/>
      <c r="AH818" s="1" t="str">
        <f t="shared" si="722"/>
        <v/>
      </c>
    </row>
    <row r="819">
      <c r="A819" s="14" t="s">
        <v>514</v>
      </c>
      <c r="B819" s="15" t="s">
        <v>48</v>
      </c>
      <c r="C819" s="14" t="s">
        <v>31</v>
      </c>
      <c r="D819" s="14" t="s">
        <v>32</v>
      </c>
      <c r="E819" s="31" t="s">
        <v>33</v>
      </c>
      <c r="F819" s="32">
        <v>1424.9000000000001</v>
      </c>
      <c r="G819" s="32">
        <v>1424.9000000000001</v>
      </c>
      <c r="H819" s="32">
        <v>1424.9000000000001</v>
      </c>
      <c r="I819" s="32"/>
      <c r="J819" s="32"/>
      <c r="K819" s="32"/>
      <c r="L819" s="32">
        <f t="shared" si="737"/>
        <v>1424.9000000000001</v>
      </c>
      <c r="M819" s="32">
        <f t="shared" si="738"/>
        <v>1424.9000000000001</v>
      </c>
      <c r="N819" s="32">
        <f t="shared" si="739"/>
        <v>1424.9000000000001</v>
      </c>
      <c r="O819" s="32"/>
      <c r="P819" s="32"/>
      <c r="Q819" s="32"/>
      <c r="R819" s="32">
        <f t="shared" si="713"/>
        <v>1424.9000000000001</v>
      </c>
      <c r="S819" s="32">
        <f t="shared" si="714"/>
        <v>1424.9000000000001</v>
      </c>
      <c r="T819" s="32">
        <f t="shared" si="715"/>
        <v>1424.9000000000001</v>
      </c>
      <c r="U819" s="32"/>
      <c r="V819" s="32">
        <f t="shared" si="716"/>
        <v>1424.9000000000001</v>
      </c>
      <c r="W819" s="32">
        <f t="shared" si="717"/>
        <v>1424.9000000000001</v>
      </c>
      <c r="X819" s="32">
        <f t="shared" si="718"/>
        <v>1424.9000000000001</v>
      </c>
      <c r="Y819" s="32">
        <v>-11.977</v>
      </c>
      <c r="Z819" s="32"/>
      <c r="AA819" s="32"/>
      <c r="AB819" s="32">
        <f t="shared" si="719"/>
        <v>1412.923</v>
      </c>
      <c r="AC819" s="32">
        <f t="shared" si="720"/>
        <v>1424.9000000000001</v>
      </c>
      <c r="AD819" s="32">
        <f t="shared" si="721"/>
        <v>1424.9000000000001</v>
      </c>
      <c r="AE819" s="32"/>
      <c r="AF819" s="33"/>
      <c r="AG819" s="34"/>
      <c r="AH819" s="1" t="str">
        <f t="shared" si="722"/>
        <v>0113</v>
      </c>
    </row>
    <row r="820" ht="31.5">
      <c r="A820" s="14" t="s">
        <v>514</v>
      </c>
      <c r="B820" s="15" t="s">
        <v>48</v>
      </c>
      <c r="C820" s="14" t="s">
        <v>238</v>
      </c>
      <c r="D820" s="14" t="s">
        <v>493</v>
      </c>
      <c r="E820" s="31" t="s">
        <v>494</v>
      </c>
      <c r="F820" s="32">
        <f>14806.5-1424.9</f>
        <v>13381.6</v>
      </c>
      <c r="G820" s="32">
        <f>12908.7-1424.9</f>
        <v>11483.800000000001</v>
      </c>
      <c r="H820" s="32">
        <f>12908.7-1424.9</f>
        <v>11483.800000000001</v>
      </c>
      <c r="I820" s="32"/>
      <c r="J820" s="32"/>
      <c r="K820" s="32"/>
      <c r="L820" s="32">
        <f t="shared" si="737"/>
        <v>13381.6</v>
      </c>
      <c r="M820" s="32">
        <f t="shared" si="738"/>
        <v>11483.800000000001</v>
      </c>
      <c r="N820" s="32">
        <f t="shared" si="739"/>
        <v>11483.800000000001</v>
      </c>
      <c r="O820" s="32">
        <v>-1361.0999999999999</v>
      </c>
      <c r="P820" s="32">
        <v>1361.0999999999999</v>
      </c>
      <c r="Q820" s="32"/>
      <c r="R820" s="32">
        <f t="shared" si="713"/>
        <v>12020.5</v>
      </c>
      <c r="S820" s="32">
        <f t="shared" si="714"/>
        <v>12844.900000000001</v>
      </c>
      <c r="T820" s="32">
        <f t="shared" si="715"/>
        <v>11483.800000000001</v>
      </c>
      <c r="U820" s="32"/>
      <c r="V820" s="32">
        <f t="shared" si="716"/>
        <v>12020.5</v>
      </c>
      <c r="W820" s="32">
        <f t="shared" si="717"/>
        <v>12844.900000000001</v>
      </c>
      <c r="X820" s="32">
        <f t="shared" si="718"/>
        <v>11483.800000000001</v>
      </c>
      <c r="Y820" s="32">
        <v>4249.3770000000004</v>
      </c>
      <c r="Z820" s="32"/>
      <c r="AA820" s="32"/>
      <c r="AB820" s="32">
        <f t="shared" si="719"/>
        <v>16269.877</v>
      </c>
      <c r="AC820" s="32">
        <f t="shared" si="720"/>
        <v>12844.900000000001</v>
      </c>
      <c r="AD820" s="32">
        <f t="shared" si="721"/>
        <v>11483.800000000001</v>
      </c>
      <c r="AE820" s="32"/>
      <c r="AF820" s="33"/>
      <c r="AG820" s="34"/>
      <c r="AH820" s="1" t="str">
        <f t="shared" si="722"/>
        <v>0412</v>
      </c>
    </row>
    <row r="821">
      <c r="A821" s="14" t="s">
        <v>516</v>
      </c>
      <c r="B821" s="15"/>
      <c r="C821" s="14"/>
      <c r="D821" s="14"/>
      <c r="E821" s="31" t="s">
        <v>517</v>
      </c>
      <c r="F821" s="32">
        <f t="shared" ref="F821:F824" si="740">F822</f>
        <v>9420.8999999999996</v>
      </c>
      <c r="G821" s="32">
        <f t="shared" ref="G821:G824" si="741">G822</f>
        <v>5540.8999999999996</v>
      </c>
      <c r="H821" s="32">
        <f t="shared" ref="H821:H824" si="742">H822</f>
        <v>5540.8999999999996</v>
      </c>
      <c r="I821" s="32">
        <f t="shared" ref="I821:I824" si="743">I822</f>
        <v>0</v>
      </c>
      <c r="J821" s="32">
        <f t="shared" ref="J821:J824" si="744">J822</f>
        <v>0</v>
      </c>
      <c r="K821" s="32">
        <f t="shared" ref="K821:K824" si="745">K822</f>
        <v>0</v>
      </c>
      <c r="L821" s="32">
        <f t="shared" si="737"/>
        <v>9420.8999999999996</v>
      </c>
      <c r="M821" s="32">
        <f t="shared" si="738"/>
        <v>5540.8999999999996</v>
      </c>
      <c r="N821" s="32">
        <f t="shared" si="739"/>
        <v>5540.8999999999996</v>
      </c>
      <c r="O821" s="32">
        <f t="shared" ref="O821:O824" si="746">O822</f>
        <v>-611.89999999999998</v>
      </c>
      <c r="P821" s="32">
        <f t="shared" ref="P821:P824" si="747">P822</f>
        <v>611.89999999999998</v>
      </c>
      <c r="Q821" s="32">
        <f t="shared" ref="Q821:Q824" si="748">Q822</f>
        <v>0</v>
      </c>
      <c r="R821" s="32">
        <f t="shared" si="713"/>
        <v>8809</v>
      </c>
      <c r="S821" s="32">
        <f t="shared" si="714"/>
        <v>6152.7999999999993</v>
      </c>
      <c r="T821" s="32">
        <f t="shared" si="715"/>
        <v>5540.8999999999996</v>
      </c>
      <c r="U821" s="32">
        <f t="shared" ref="U821:U824" si="749">U822</f>
        <v>0</v>
      </c>
      <c r="V821" s="32">
        <f t="shared" si="716"/>
        <v>8809</v>
      </c>
      <c r="W821" s="32">
        <f t="shared" si="717"/>
        <v>6152.7999999999993</v>
      </c>
      <c r="X821" s="32">
        <f t="shared" si="718"/>
        <v>5540.8999999999996</v>
      </c>
      <c r="Y821" s="32">
        <f t="shared" ref="Y821:Y824" si="750">Y822</f>
        <v>-842</v>
      </c>
      <c r="Z821" s="32">
        <f t="shared" ref="Z821:Z824" si="751">Z822</f>
        <v>0</v>
      </c>
      <c r="AA821" s="32">
        <f t="shared" ref="AA821:AA824" si="752">AA822</f>
        <v>0</v>
      </c>
      <c r="AB821" s="32">
        <f t="shared" si="719"/>
        <v>7967</v>
      </c>
      <c r="AC821" s="32">
        <f t="shared" si="720"/>
        <v>6152.7999999999993</v>
      </c>
      <c r="AD821" s="32">
        <f t="shared" si="721"/>
        <v>5540.8999999999996</v>
      </c>
      <c r="AE821" s="32">
        <f t="shared" ref="AE821:AE824" si="753">AE822</f>
        <v>0</v>
      </c>
      <c r="AF821" s="33"/>
      <c r="AG821" s="34"/>
      <c r="AH821" s="1" t="str">
        <f t="shared" si="722"/>
        <v/>
      </c>
    </row>
    <row r="822" ht="31.5">
      <c r="A822" s="14" t="s">
        <v>516</v>
      </c>
      <c r="B822" s="15" t="s">
        <v>48</v>
      </c>
      <c r="C822" s="14"/>
      <c r="D822" s="14"/>
      <c r="E822" s="31" t="s">
        <v>49</v>
      </c>
      <c r="F822" s="32">
        <f t="shared" si="740"/>
        <v>9420.8999999999996</v>
      </c>
      <c r="G822" s="32">
        <f t="shared" si="741"/>
        <v>5540.8999999999996</v>
      </c>
      <c r="H822" s="32">
        <f t="shared" si="742"/>
        <v>5540.8999999999996</v>
      </c>
      <c r="I822" s="32">
        <f t="shared" si="743"/>
        <v>0</v>
      </c>
      <c r="J822" s="32">
        <f t="shared" si="744"/>
        <v>0</v>
      </c>
      <c r="K822" s="32">
        <f t="shared" si="745"/>
        <v>0</v>
      </c>
      <c r="L822" s="32">
        <f t="shared" si="737"/>
        <v>9420.8999999999996</v>
      </c>
      <c r="M822" s="32">
        <f t="shared" si="738"/>
        <v>5540.8999999999996</v>
      </c>
      <c r="N822" s="32">
        <f t="shared" si="739"/>
        <v>5540.8999999999996</v>
      </c>
      <c r="O822" s="32">
        <f t="shared" si="746"/>
        <v>-611.89999999999998</v>
      </c>
      <c r="P822" s="32">
        <f t="shared" si="747"/>
        <v>611.89999999999998</v>
      </c>
      <c r="Q822" s="32">
        <f t="shared" si="748"/>
        <v>0</v>
      </c>
      <c r="R822" s="32">
        <f t="shared" si="713"/>
        <v>8809</v>
      </c>
      <c r="S822" s="32">
        <f t="shared" si="714"/>
        <v>6152.7999999999993</v>
      </c>
      <c r="T822" s="32">
        <f t="shared" si="715"/>
        <v>5540.8999999999996</v>
      </c>
      <c r="U822" s="32">
        <f t="shared" si="749"/>
        <v>0</v>
      </c>
      <c r="V822" s="32">
        <f t="shared" si="716"/>
        <v>8809</v>
      </c>
      <c r="W822" s="32">
        <f t="shared" si="717"/>
        <v>6152.7999999999993</v>
      </c>
      <c r="X822" s="32">
        <f t="shared" si="718"/>
        <v>5540.8999999999996</v>
      </c>
      <c r="Y822" s="32">
        <f t="shared" si="750"/>
        <v>-842</v>
      </c>
      <c r="Z822" s="32">
        <f t="shared" si="751"/>
        <v>0</v>
      </c>
      <c r="AA822" s="32">
        <f t="shared" si="752"/>
        <v>0</v>
      </c>
      <c r="AB822" s="32">
        <f t="shared" si="719"/>
        <v>7967</v>
      </c>
      <c r="AC822" s="32">
        <f t="shared" si="720"/>
        <v>6152.7999999999993</v>
      </c>
      <c r="AD822" s="32">
        <f t="shared" si="721"/>
        <v>5540.8999999999996</v>
      </c>
      <c r="AE822" s="32">
        <f t="shared" si="753"/>
        <v>0</v>
      </c>
      <c r="AF822" s="33"/>
      <c r="AG822" s="34"/>
      <c r="AH822" s="1" t="str">
        <f t="shared" si="722"/>
        <v/>
      </c>
    </row>
    <row r="823" ht="31.5">
      <c r="A823" s="14" t="s">
        <v>516</v>
      </c>
      <c r="B823" s="15">
        <v>200</v>
      </c>
      <c r="C823" s="14" t="s">
        <v>238</v>
      </c>
      <c r="D823" s="14" t="s">
        <v>493</v>
      </c>
      <c r="E823" s="31" t="s">
        <v>494</v>
      </c>
      <c r="F823" s="32">
        <v>9420.8999999999996</v>
      </c>
      <c r="G823" s="32">
        <v>5540.8999999999996</v>
      </c>
      <c r="H823" s="32">
        <v>5540.8999999999996</v>
      </c>
      <c r="I823" s="32"/>
      <c r="J823" s="32"/>
      <c r="K823" s="32"/>
      <c r="L823" s="32">
        <f t="shared" si="737"/>
        <v>9420.8999999999996</v>
      </c>
      <c r="M823" s="32">
        <f t="shared" si="738"/>
        <v>5540.8999999999996</v>
      </c>
      <c r="N823" s="32">
        <f t="shared" si="739"/>
        <v>5540.8999999999996</v>
      </c>
      <c r="O823" s="32">
        <v>-611.89999999999998</v>
      </c>
      <c r="P823" s="32">
        <v>611.89999999999998</v>
      </c>
      <c r="Q823" s="32"/>
      <c r="R823" s="32">
        <f t="shared" si="713"/>
        <v>8809</v>
      </c>
      <c r="S823" s="32">
        <f t="shared" si="714"/>
        <v>6152.7999999999993</v>
      </c>
      <c r="T823" s="32">
        <f t="shared" si="715"/>
        <v>5540.8999999999996</v>
      </c>
      <c r="U823" s="32"/>
      <c r="V823" s="32">
        <f t="shared" si="716"/>
        <v>8809</v>
      </c>
      <c r="W823" s="32">
        <f t="shared" si="717"/>
        <v>6152.7999999999993</v>
      </c>
      <c r="X823" s="32">
        <f t="shared" si="718"/>
        <v>5540.8999999999996</v>
      </c>
      <c r="Y823" s="32">
        <v>-842</v>
      </c>
      <c r="Z823" s="32"/>
      <c r="AA823" s="32"/>
      <c r="AB823" s="32">
        <f t="shared" si="719"/>
        <v>7967</v>
      </c>
      <c r="AC823" s="32">
        <f t="shared" si="720"/>
        <v>6152.7999999999993</v>
      </c>
      <c r="AD823" s="32">
        <f t="shared" si="721"/>
        <v>5540.8999999999996</v>
      </c>
      <c r="AE823" s="32"/>
      <c r="AF823" s="33"/>
      <c r="AG823" s="34"/>
      <c r="AH823" s="1" t="str">
        <f t="shared" si="722"/>
        <v>0412</v>
      </c>
    </row>
    <row r="824" ht="63">
      <c r="A824" s="14" t="s">
        <v>518</v>
      </c>
      <c r="B824" s="15"/>
      <c r="C824" s="14"/>
      <c r="D824" s="14"/>
      <c r="E824" s="31" t="s">
        <v>519</v>
      </c>
      <c r="F824" s="32">
        <f t="shared" si="740"/>
        <v>68930.100000000006</v>
      </c>
      <c r="G824" s="32">
        <f t="shared" si="741"/>
        <v>70790.5</v>
      </c>
      <c r="H824" s="32">
        <f t="shared" si="742"/>
        <v>70790.5</v>
      </c>
      <c r="I824" s="32">
        <f t="shared" si="743"/>
        <v>0</v>
      </c>
      <c r="J824" s="32">
        <f t="shared" si="744"/>
        <v>0</v>
      </c>
      <c r="K824" s="32">
        <f t="shared" si="745"/>
        <v>0</v>
      </c>
      <c r="L824" s="32">
        <f t="shared" si="737"/>
        <v>68930.100000000006</v>
      </c>
      <c r="M824" s="32">
        <f t="shared" si="738"/>
        <v>70790.5</v>
      </c>
      <c r="N824" s="32">
        <f t="shared" si="739"/>
        <v>70790.5</v>
      </c>
      <c r="O824" s="32">
        <f t="shared" si="746"/>
        <v>0</v>
      </c>
      <c r="P824" s="32">
        <f t="shared" si="747"/>
        <v>0</v>
      </c>
      <c r="Q824" s="32">
        <f t="shared" si="748"/>
        <v>0</v>
      </c>
      <c r="R824" s="32">
        <f t="shared" si="713"/>
        <v>68930.100000000006</v>
      </c>
      <c r="S824" s="32">
        <f t="shared" si="714"/>
        <v>70790.5</v>
      </c>
      <c r="T824" s="32">
        <f t="shared" si="715"/>
        <v>70790.5</v>
      </c>
      <c r="U824" s="32">
        <f t="shared" si="749"/>
        <v>0</v>
      </c>
      <c r="V824" s="32">
        <f t="shared" si="716"/>
        <v>68930.100000000006</v>
      </c>
      <c r="W824" s="32">
        <f t="shared" si="717"/>
        <v>70790.5</v>
      </c>
      <c r="X824" s="32">
        <f t="shared" si="718"/>
        <v>70790.5</v>
      </c>
      <c r="Y824" s="32">
        <f t="shared" si="750"/>
        <v>-925.5</v>
      </c>
      <c r="Z824" s="32">
        <f t="shared" si="751"/>
        <v>0</v>
      </c>
      <c r="AA824" s="32">
        <f t="shared" si="752"/>
        <v>0</v>
      </c>
      <c r="AB824" s="32">
        <f t="shared" si="719"/>
        <v>68004.600000000006</v>
      </c>
      <c r="AC824" s="32">
        <f t="shared" si="720"/>
        <v>70790.5</v>
      </c>
      <c r="AD824" s="32">
        <f t="shared" si="721"/>
        <v>70790.5</v>
      </c>
      <c r="AE824" s="32">
        <f t="shared" si="753"/>
        <v>0</v>
      </c>
      <c r="AF824" s="33"/>
      <c r="AG824" s="34"/>
      <c r="AH824" s="1" t="str">
        <f t="shared" si="722"/>
        <v/>
      </c>
    </row>
    <row r="825" ht="31.5">
      <c r="A825" s="14" t="s">
        <v>520</v>
      </c>
      <c r="B825" s="15"/>
      <c r="C825" s="14"/>
      <c r="D825" s="14"/>
      <c r="E825" s="31" t="s">
        <v>179</v>
      </c>
      <c r="F825" s="32">
        <f>F826+F828</f>
        <v>68930.100000000006</v>
      </c>
      <c r="G825" s="32">
        <f>G826+G828</f>
        <v>70790.5</v>
      </c>
      <c r="H825" s="32">
        <f>H826+H828</f>
        <v>70790.5</v>
      </c>
      <c r="I825" s="32">
        <f>I826+I828</f>
        <v>0</v>
      </c>
      <c r="J825" s="32">
        <f>J826+J828</f>
        <v>0</v>
      </c>
      <c r="K825" s="32">
        <f>K826+K828</f>
        <v>0</v>
      </c>
      <c r="L825" s="32">
        <f t="shared" si="737"/>
        <v>68930.100000000006</v>
      </c>
      <c r="M825" s="32">
        <f t="shared" si="738"/>
        <v>70790.5</v>
      </c>
      <c r="N825" s="32">
        <f t="shared" si="739"/>
        <v>70790.5</v>
      </c>
      <c r="O825" s="32">
        <f>O826+O828</f>
        <v>0</v>
      </c>
      <c r="P825" s="32">
        <f>P826+P828</f>
        <v>0</v>
      </c>
      <c r="Q825" s="32">
        <f>Q826+Q828</f>
        <v>0</v>
      </c>
      <c r="R825" s="32">
        <f t="shared" si="713"/>
        <v>68930.100000000006</v>
      </c>
      <c r="S825" s="32">
        <f t="shared" si="714"/>
        <v>70790.5</v>
      </c>
      <c r="T825" s="32">
        <f t="shared" si="715"/>
        <v>70790.5</v>
      </c>
      <c r="U825" s="32">
        <f>U826+U828</f>
        <v>0</v>
      </c>
      <c r="V825" s="32">
        <f t="shared" si="716"/>
        <v>68930.100000000006</v>
      </c>
      <c r="W825" s="32">
        <f t="shared" si="717"/>
        <v>70790.5</v>
      </c>
      <c r="X825" s="32">
        <f t="shared" si="718"/>
        <v>70790.5</v>
      </c>
      <c r="Y825" s="32">
        <f>Y826+Y828</f>
        <v>-925.5</v>
      </c>
      <c r="Z825" s="32">
        <f>Z826+Z828</f>
        <v>0</v>
      </c>
      <c r="AA825" s="32">
        <f>AA826+AA828</f>
        <v>0</v>
      </c>
      <c r="AB825" s="32">
        <f t="shared" si="719"/>
        <v>68004.600000000006</v>
      </c>
      <c r="AC825" s="32">
        <f t="shared" si="720"/>
        <v>70790.5</v>
      </c>
      <c r="AD825" s="32">
        <f t="shared" si="721"/>
        <v>70790.5</v>
      </c>
      <c r="AE825" s="32">
        <f>AE826+AE828</f>
        <v>0</v>
      </c>
      <c r="AF825" s="33"/>
      <c r="AG825" s="34"/>
      <c r="AH825" s="1" t="str">
        <f t="shared" si="722"/>
        <v/>
      </c>
    </row>
    <row r="826" ht="94.5">
      <c r="A826" s="14" t="s">
        <v>520</v>
      </c>
      <c r="B826" s="15" t="s">
        <v>151</v>
      </c>
      <c r="C826" s="14"/>
      <c r="D826" s="14"/>
      <c r="E826" s="31" t="s">
        <v>152</v>
      </c>
      <c r="F826" s="32">
        <f>F827</f>
        <v>66460.100000000006</v>
      </c>
      <c r="G826" s="32">
        <f>G827</f>
        <v>68320.5</v>
      </c>
      <c r="H826" s="32">
        <f>H827</f>
        <v>68320.5</v>
      </c>
      <c r="I826" s="32">
        <f>I827</f>
        <v>0</v>
      </c>
      <c r="J826" s="32">
        <f>J827</f>
        <v>0</v>
      </c>
      <c r="K826" s="32">
        <f>K827</f>
        <v>0</v>
      </c>
      <c r="L826" s="32">
        <f t="shared" si="737"/>
        <v>66460.100000000006</v>
      </c>
      <c r="M826" s="32">
        <f t="shared" si="738"/>
        <v>68320.5</v>
      </c>
      <c r="N826" s="32">
        <f t="shared" si="739"/>
        <v>68320.5</v>
      </c>
      <c r="O826" s="32">
        <f>O827</f>
        <v>0</v>
      </c>
      <c r="P826" s="32">
        <f>P827</f>
        <v>0</v>
      </c>
      <c r="Q826" s="32">
        <f>Q827</f>
        <v>0</v>
      </c>
      <c r="R826" s="32">
        <f t="shared" si="713"/>
        <v>66460.100000000006</v>
      </c>
      <c r="S826" s="32">
        <f t="shared" si="714"/>
        <v>68320.5</v>
      </c>
      <c r="T826" s="32">
        <f t="shared" si="715"/>
        <v>68320.5</v>
      </c>
      <c r="U826" s="32">
        <f>U827</f>
        <v>0</v>
      </c>
      <c r="V826" s="32">
        <f t="shared" si="716"/>
        <v>66460.100000000006</v>
      </c>
      <c r="W826" s="32">
        <f t="shared" si="717"/>
        <v>68320.5</v>
      </c>
      <c r="X826" s="32">
        <f t="shared" si="718"/>
        <v>68320.5</v>
      </c>
      <c r="Y826" s="32">
        <f>Y827</f>
        <v>-925.5</v>
      </c>
      <c r="Z826" s="32">
        <f>Z827</f>
        <v>0</v>
      </c>
      <c r="AA826" s="32">
        <f>AA827</f>
        <v>0</v>
      </c>
      <c r="AB826" s="32">
        <f t="shared" si="719"/>
        <v>65534.600000000006</v>
      </c>
      <c r="AC826" s="32">
        <f t="shared" si="720"/>
        <v>68320.5</v>
      </c>
      <c r="AD826" s="32">
        <f t="shared" si="721"/>
        <v>68320.5</v>
      </c>
      <c r="AE826" s="32">
        <f>AE827</f>
        <v>0</v>
      </c>
      <c r="AF826" s="33"/>
      <c r="AG826" s="34"/>
      <c r="AH826" s="1" t="str">
        <f t="shared" si="722"/>
        <v/>
      </c>
    </row>
    <row r="827" ht="31.5">
      <c r="A827" s="14" t="s">
        <v>520</v>
      </c>
      <c r="B827" s="15">
        <v>100</v>
      </c>
      <c r="C827" s="14" t="s">
        <v>238</v>
      </c>
      <c r="D827" s="14" t="s">
        <v>493</v>
      </c>
      <c r="E827" s="31" t="s">
        <v>494</v>
      </c>
      <c r="F827" s="32">
        <v>66460.100000000006</v>
      </c>
      <c r="G827" s="32">
        <v>68320.5</v>
      </c>
      <c r="H827" s="32">
        <v>68320.5</v>
      </c>
      <c r="I827" s="32"/>
      <c r="J827" s="32"/>
      <c r="K827" s="32"/>
      <c r="L827" s="32">
        <f t="shared" si="737"/>
        <v>66460.100000000006</v>
      </c>
      <c r="M827" s="32">
        <f t="shared" si="738"/>
        <v>68320.5</v>
      </c>
      <c r="N827" s="32">
        <f t="shared" si="739"/>
        <v>68320.5</v>
      </c>
      <c r="O827" s="32"/>
      <c r="P827" s="32"/>
      <c r="Q827" s="32"/>
      <c r="R827" s="32">
        <f t="shared" si="713"/>
        <v>66460.100000000006</v>
      </c>
      <c r="S827" s="32">
        <f t="shared" si="714"/>
        <v>68320.5</v>
      </c>
      <c r="T827" s="32">
        <f t="shared" si="715"/>
        <v>68320.5</v>
      </c>
      <c r="U827" s="32"/>
      <c r="V827" s="32">
        <f t="shared" si="716"/>
        <v>66460.100000000006</v>
      </c>
      <c r="W827" s="32">
        <f t="shared" si="717"/>
        <v>68320.5</v>
      </c>
      <c r="X827" s="32">
        <f t="shared" si="718"/>
        <v>68320.5</v>
      </c>
      <c r="Y827" s="32">
        <v>-925.5</v>
      </c>
      <c r="Z827" s="32"/>
      <c r="AA827" s="32"/>
      <c r="AB827" s="32">
        <f t="shared" si="719"/>
        <v>65534.600000000006</v>
      </c>
      <c r="AC827" s="32">
        <f t="shared" si="720"/>
        <v>68320.5</v>
      </c>
      <c r="AD827" s="32">
        <f t="shared" si="721"/>
        <v>68320.5</v>
      </c>
      <c r="AE827" s="32"/>
      <c r="AF827" s="33"/>
      <c r="AG827" s="34"/>
      <c r="AH827" s="1" t="str">
        <f t="shared" si="722"/>
        <v>0412</v>
      </c>
    </row>
    <row r="828" ht="31.5">
      <c r="A828" s="14" t="s">
        <v>520</v>
      </c>
      <c r="B828" s="15" t="s">
        <v>48</v>
      </c>
      <c r="C828" s="14"/>
      <c r="D828" s="14"/>
      <c r="E828" s="31" t="s">
        <v>49</v>
      </c>
      <c r="F828" s="32">
        <f>F829</f>
        <v>2470</v>
      </c>
      <c r="G828" s="32">
        <f>G829</f>
        <v>2470</v>
      </c>
      <c r="H828" s="32">
        <f>H829</f>
        <v>2470</v>
      </c>
      <c r="I828" s="32">
        <f>I829</f>
        <v>0</v>
      </c>
      <c r="J828" s="32">
        <f>J829</f>
        <v>0</v>
      </c>
      <c r="K828" s="32">
        <f>K829</f>
        <v>0</v>
      </c>
      <c r="L828" s="32">
        <f t="shared" si="737"/>
        <v>2470</v>
      </c>
      <c r="M828" s="32">
        <f t="shared" si="738"/>
        <v>2470</v>
      </c>
      <c r="N828" s="32">
        <f t="shared" si="739"/>
        <v>2470</v>
      </c>
      <c r="O828" s="32">
        <f>O829</f>
        <v>0</v>
      </c>
      <c r="P828" s="32">
        <f>P829</f>
        <v>0</v>
      </c>
      <c r="Q828" s="32">
        <f>Q829</f>
        <v>0</v>
      </c>
      <c r="R828" s="32">
        <f t="shared" si="713"/>
        <v>2470</v>
      </c>
      <c r="S828" s="32">
        <f t="shared" si="714"/>
        <v>2470</v>
      </c>
      <c r="T828" s="32">
        <f t="shared" si="715"/>
        <v>2470</v>
      </c>
      <c r="U828" s="32">
        <f>U829</f>
        <v>0</v>
      </c>
      <c r="V828" s="32">
        <f t="shared" si="716"/>
        <v>2470</v>
      </c>
      <c r="W828" s="32">
        <f t="shared" si="717"/>
        <v>2470</v>
      </c>
      <c r="X828" s="32">
        <f t="shared" si="718"/>
        <v>2470</v>
      </c>
      <c r="Y828" s="32">
        <f>Y829</f>
        <v>0</v>
      </c>
      <c r="Z828" s="32">
        <f>Z829</f>
        <v>0</v>
      </c>
      <c r="AA828" s="32">
        <f>AA829</f>
        <v>0</v>
      </c>
      <c r="AB828" s="32">
        <f t="shared" si="719"/>
        <v>2470</v>
      </c>
      <c r="AC828" s="32">
        <f t="shared" si="720"/>
        <v>2470</v>
      </c>
      <c r="AD828" s="32">
        <f t="shared" si="721"/>
        <v>2470</v>
      </c>
      <c r="AE828" s="32">
        <f>AE829</f>
        <v>0</v>
      </c>
      <c r="AF828" s="33"/>
      <c r="AG828" s="34"/>
      <c r="AH828" s="1" t="str">
        <f t="shared" si="722"/>
        <v/>
      </c>
    </row>
    <row r="829" ht="31.5">
      <c r="A829" s="14" t="s">
        <v>520</v>
      </c>
      <c r="B829" s="15">
        <v>200</v>
      </c>
      <c r="C829" s="14" t="s">
        <v>238</v>
      </c>
      <c r="D829" s="14" t="s">
        <v>493</v>
      </c>
      <c r="E829" s="31" t="s">
        <v>494</v>
      </c>
      <c r="F829" s="32">
        <v>2470</v>
      </c>
      <c r="G829" s="32">
        <v>2470</v>
      </c>
      <c r="H829" s="32">
        <v>2470</v>
      </c>
      <c r="I829" s="32"/>
      <c r="J829" s="32"/>
      <c r="K829" s="32"/>
      <c r="L829" s="32">
        <f t="shared" si="737"/>
        <v>2470</v>
      </c>
      <c r="M829" s="32">
        <f t="shared" si="738"/>
        <v>2470</v>
      </c>
      <c r="N829" s="32">
        <f t="shared" si="739"/>
        <v>2470</v>
      </c>
      <c r="O829" s="32"/>
      <c r="P829" s="32"/>
      <c r="Q829" s="32"/>
      <c r="R829" s="32">
        <f t="shared" si="713"/>
        <v>2470</v>
      </c>
      <c r="S829" s="32">
        <f t="shared" si="714"/>
        <v>2470</v>
      </c>
      <c r="T829" s="32">
        <f t="shared" si="715"/>
        <v>2470</v>
      </c>
      <c r="U829" s="32"/>
      <c r="V829" s="32">
        <f t="shared" si="716"/>
        <v>2470</v>
      </c>
      <c r="W829" s="32">
        <f t="shared" si="717"/>
        <v>2470</v>
      </c>
      <c r="X829" s="32">
        <f t="shared" si="718"/>
        <v>2470</v>
      </c>
      <c r="Y829" s="32"/>
      <c r="Z829" s="32"/>
      <c r="AA829" s="32"/>
      <c r="AB829" s="32">
        <f t="shared" si="719"/>
        <v>2470</v>
      </c>
      <c r="AC829" s="32">
        <f t="shared" si="720"/>
        <v>2470</v>
      </c>
      <c r="AD829" s="32">
        <f t="shared" si="721"/>
        <v>2470</v>
      </c>
      <c r="AE829" s="32"/>
      <c r="AF829" s="33"/>
      <c r="AG829" s="34"/>
      <c r="AH829" s="1" t="str">
        <f t="shared" si="722"/>
        <v>0412</v>
      </c>
    </row>
    <row r="830" s="17" customFormat="1" ht="47.25">
      <c r="A830" s="18" t="s">
        <v>521</v>
      </c>
      <c r="B830" s="19"/>
      <c r="C830" s="18"/>
      <c r="D830" s="18"/>
      <c r="E830" s="20" t="s">
        <v>522</v>
      </c>
      <c r="F830" s="21">
        <f>F831+F840+F865+F929</f>
        <v>11072760.4</v>
      </c>
      <c r="G830" s="21">
        <f>G831+G840+G865+G929</f>
        <v>11937393.699999999</v>
      </c>
      <c r="H830" s="21">
        <f>H831+H840+H865+H929</f>
        <v>9394314.2000000011</v>
      </c>
      <c r="I830" s="21">
        <f>I831+I840+I865+I929</f>
        <v>-138344.04800000001</v>
      </c>
      <c r="J830" s="21">
        <f>J831+J840+J865+J929</f>
        <v>-81272.460999999996</v>
      </c>
      <c r="K830" s="21">
        <f>K831+K840+K865+K929</f>
        <v>-51784.438000000002</v>
      </c>
      <c r="L830" s="21">
        <f t="shared" si="737"/>
        <v>10934416.352</v>
      </c>
      <c r="M830" s="21">
        <f t="shared" si="738"/>
        <v>11856121.239</v>
      </c>
      <c r="N830" s="21">
        <f t="shared" si="739"/>
        <v>9342529.762000002</v>
      </c>
      <c r="O830" s="21">
        <f>O831+O840+O865+O929</f>
        <v>-414682.05500000005</v>
      </c>
      <c r="P830" s="21">
        <f>P831+P840+P865+P929</f>
        <v>-304341.47999999998</v>
      </c>
      <c r="Q830" s="21">
        <f>Q831+Q840+Q865+Q929</f>
        <v>831360</v>
      </c>
      <c r="R830" s="21">
        <f t="shared" si="713"/>
        <v>10519734.297</v>
      </c>
      <c r="S830" s="21">
        <f t="shared" si="714"/>
        <v>11551779.759</v>
      </c>
      <c r="T830" s="21">
        <f t="shared" si="715"/>
        <v>10173889.762000002</v>
      </c>
      <c r="U830" s="21">
        <f>U831+U840+U865+U929</f>
        <v>-531.60000000000002</v>
      </c>
      <c r="V830" s="21">
        <f t="shared" si="716"/>
        <v>10519202.697000001</v>
      </c>
      <c r="W830" s="21">
        <f t="shared" si="717"/>
        <v>11551779.759</v>
      </c>
      <c r="X830" s="21">
        <f t="shared" si="718"/>
        <v>10173889.762000002</v>
      </c>
      <c r="Y830" s="21">
        <f>Y831+Y840+Y865+Y929</f>
        <v>45223.313999999984</v>
      </c>
      <c r="Z830" s="21">
        <f>Z831+Z840+Z865+Z929</f>
        <v>131711.80500000002</v>
      </c>
      <c r="AA830" s="21">
        <f>AA831+AA840+AA865+AA929</f>
        <v>27700.800000000003</v>
      </c>
      <c r="AB830" s="21">
        <f t="shared" si="719"/>
        <v>10564426.011</v>
      </c>
      <c r="AC830" s="21">
        <f t="shared" si="720"/>
        <v>11683491.563999999</v>
      </c>
      <c r="AD830" s="21">
        <f t="shared" si="721"/>
        <v>10201590.562000003</v>
      </c>
      <c r="AE830" s="21">
        <f>AE831+AE840+AE865+AE929</f>
        <v>0</v>
      </c>
      <c r="AF830" s="22"/>
      <c r="AG830" s="23"/>
      <c r="AH830" s="17" t="str">
        <f t="shared" si="722"/>
        <v/>
      </c>
    </row>
    <row r="831" s="24" customFormat="1" ht="31.5">
      <c r="A831" s="25" t="s">
        <v>523</v>
      </c>
      <c r="B831" s="26"/>
      <c r="C831" s="25"/>
      <c r="D831" s="25"/>
      <c r="E831" s="27" t="s">
        <v>363</v>
      </c>
      <c r="F831" s="28">
        <f>F836+F832</f>
        <v>1084525</v>
      </c>
      <c r="G831" s="28">
        <f>G836+G832</f>
        <v>1074417.3</v>
      </c>
      <c r="H831" s="28">
        <f>H836+H832</f>
        <v>1077104.8</v>
      </c>
      <c r="I831" s="28">
        <f>I836+I832</f>
        <v>596.39999999999998</v>
      </c>
      <c r="J831" s="28">
        <f>J836+J832</f>
        <v>581.29999999999995</v>
      </c>
      <c r="K831" s="28">
        <f>K836+K832</f>
        <v>594.29999999999995</v>
      </c>
      <c r="L831" s="28">
        <f t="shared" si="737"/>
        <v>1085121.3999999999</v>
      </c>
      <c r="M831" s="28">
        <f t="shared" si="738"/>
        <v>1074998.6000000001</v>
      </c>
      <c r="N831" s="28">
        <f t="shared" si="739"/>
        <v>1077699.1000000001</v>
      </c>
      <c r="O831" s="28">
        <f>O836+O832</f>
        <v>2385.3000000000002</v>
      </c>
      <c r="P831" s="28">
        <f>P836+P832</f>
        <v>2325.0999999999999</v>
      </c>
      <c r="Q831" s="28">
        <f>Q836+Q832</f>
        <v>2377.1999999999998</v>
      </c>
      <c r="R831" s="28">
        <f t="shared" si="713"/>
        <v>1087506.7</v>
      </c>
      <c r="S831" s="28">
        <f t="shared" si="714"/>
        <v>1077323.7000000002</v>
      </c>
      <c r="T831" s="28">
        <f t="shared" si="715"/>
        <v>1080076.3</v>
      </c>
      <c r="U831" s="28">
        <f>U836+U832</f>
        <v>0</v>
      </c>
      <c r="V831" s="28">
        <f t="shared" si="716"/>
        <v>1087506.7</v>
      </c>
      <c r="W831" s="28">
        <f t="shared" si="717"/>
        <v>1077323.7000000002</v>
      </c>
      <c r="X831" s="28">
        <f t="shared" si="718"/>
        <v>1080076.3</v>
      </c>
      <c r="Y831" s="28">
        <f>Y836+Y832</f>
        <v>0</v>
      </c>
      <c r="Z831" s="28">
        <f>Z836+Z832</f>
        <v>0</v>
      </c>
      <c r="AA831" s="28">
        <f>AA836+AA832</f>
        <v>0</v>
      </c>
      <c r="AB831" s="28">
        <f t="shared" si="719"/>
        <v>1087506.7</v>
      </c>
      <c r="AC831" s="28">
        <f t="shared" si="720"/>
        <v>1077323.7000000002</v>
      </c>
      <c r="AD831" s="28">
        <f t="shared" si="721"/>
        <v>1080076.3</v>
      </c>
      <c r="AE831" s="28">
        <f>AE836+AE832</f>
        <v>0</v>
      </c>
      <c r="AF831" s="29"/>
      <c r="AG831" s="30"/>
      <c r="AH831" s="24" t="str">
        <f t="shared" si="722"/>
        <v/>
      </c>
    </row>
    <row r="832" s="24" customFormat="1" ht="31.5">
      <c r="A832" s="14" t="s">
        <v>524</v>
      </c>
      <c r="B832" s="26"/>
      <c r="C832" s="25"/>
      <c r="D832" s="25"/>
      <c r="E832" s="31" t="s">
        <v>525</v>
      </c>
      <c r="F832" s="32">
        <f t="shared" ref="F832:F838" si="754">F833</f>
        <v>252694</v>
      </c>
      <c r="G832" s="32">
        <f t="shared" ref="G832:G838" si="755">G833</f>
        <v>242586.29999999999</v>
      </c>
      <c r="H832" s="32">
        <f t="shared" ref="H832:H838" si="756">H833</f>
        <v>245273.79999999999</v>
      </c>
      <c r="I832" s="32">
        <f t="shared" ref="I832:I838" si="757">I833</f>
        <v>596.39999999999998</v>
      </c>
      <c r="J832" s="32">
        <f t="shared" ref="J832:J838" si="758">J833</f>
        <v>581.29999999999995</v>
      </c>
      <c r="K832" s="32">
        <f t="shared" ref="K832:K838" si="759">K833</f>
        <v>594.29999999999995</v>
      </c>
      <c r="L832" s="32">
        <f t="shared" si="737"/>
        <v>253290.39999999999</v>
      </c>
      <c r="M832" s="32">
        <f t="shared" si="738"/>
        <v>243167.59999999998</v>
      </c>
      <c r="N832" s="32">
        <f t="shared" si="739"/>
        <v>245868.09999999998</v>
      </c>
      <c r="O832" s="32">
        <f t="shared" ref="O832:O834" si="760">O833</f>
        <v>2385.3000000000002</v>
      </c>
      <c r="P832" s="32">
        <f t="shared" ref="P832:P834" si="761">P833</f>
        <v>2325.0999999999999</v>
      </c>
      <c r="Q832" s="32">
        <f t="shared" ref="Q832:Q834" si="762">Q833</f>
        <v>2377.1999999999998</v>
      </c>
      <c r="R832" s="32">
        <f t="shared" si="713"/>
        <v>255675.69999999998</v>
      </c>
      <c r="S832" s="32">
        <f t="shared" si="714"/>
        <v>245492.69999999998</v>
      </c>
      <c r="T832" s="32">
        <f t="shared" si="715"/>
        <v>248245.29999999999</v>
      </c>
      <c r="U832" s="32">
        <f t="shared" ref="U832:U838" si="763">U833</f>
        <v>0</v>
      </c>
      <c r="V832" s="32">
        <f t="shared" si="716"/>
        <v>255675.69999999998</v>
      </c>
      <c r="W832" s="32">
        <f t="shared" si="717"/>
        <v>245492.69999999998</v>
      </c>
      <c r="X832" s="32">
        <f t="shared" si="718"/>
        <v>248245.29999999999</v>
      </c>
      <c r="Y832" s="32">
        <f t="shared" ref="Y832:Y838" si="764">Y833</f>
        <v>0</v>
      </c>
      <c r="Z832" s="32">
        <f t="shared" ref="Z832:Z838" si="765">Z833</f>
        <v>0</v>
      </c>
      <c r="AA832" s="32">
        <f t="shared" ref="AA832:AA838" si="766">AA833</f>
        <v>0</v>
      </c>
      <c r="AB832" s="32">
        <f t="shared" si="719"/>
        <v>255675.69999999998</v>
      </c>
      <c r="AC832" s="32">
        <f t="shared" si="720"/>
        <v>245492.69999999998</v>
      </c>
      <c r="AD832" s="32">
        <f t="shared" si="721"/>
        <v>248245.29999999999</v>
      </c>
      <c r="AE832" s="32">
        <f t="shared" ref="AE832:AE838" si="767">AE833</f>
        <v>0</v>
      </c>
      <c r="AF832" s="33"/>
      <c r="AG832" s="34"/>
      <c r="AH832" s="24" t="str">
        <f t="shared" si="722"/>
        <v/>
      </c>
    </row>
    <row r="833" s="24" customFormat="1" ht="31.5">
      <c r="A833" s="14" t="s">
        <v>526</v>
      </c>
      <c r="B833" s="26"/>
      <c r="C833" s="25"/>
      <c r="D833" s="25"/>
      <c r="E833" s="31" t="s">
        <v>527</v>
      </c>
      <c r="F833" s="32">
        <f t="shared" si="754"/>
        <v>252694</v>
      </c>
      <c r="G833" s="32">
        <f t="shared" si="755"/>
        <v>242586.29999999999</v>
      </c>
      <c r="H833" s="32">
        <f t="shared" si="756"/>
        <v>245273.79999999999</v>
      </c>
      <c r="I833" s="32">
        <f t="shared" si="757"/>
        <v>596.39999999999998</v>
      </c>
      <c r="J833" s="32">
        <f t="shared" si="758"/>
        <v>581.29999999999995</v>
      </c>
      <c r="K833" s="32">
        <f t="shared" si="759"/>
        <v>594.29999999999995</v>
      </c>
      <c r="L833" s="32">
        <f t="shared" si="737"/>
        <v>253290.39999999999</v>
      </c>
      <c r="M833" s="32">
        <f t="shared" si="738"/>
        <v>243167.59999999998</v>
      </c>
      <c r="N833" s="32">
        <f t="shared" si="739"/>
        <v>245868.09999999998</v>
      </c>
      <c r="O833" s="32">
        <f t="shared" si="760"/>
        <v>2385.3000000000002</v>
      </c>
      <c r="P833" s="32">
        <f t="shared" si="761"/>
        <v>2325.0999999999999</v>
      </c>
      <c r="Q833" s="32">
        <f t="shared" si="762"/>
        <v>2377.1999999999998</v>
      </c>
      <c r="R833" s="32">
        <f t="shared" si="713"/>
        <v>255675.69999999998</v>
      </c>
      <c r="S833" s="32">
        <f t="shared" si="714"/>
        <v>245492.69999999998</v>
      </c>
      <c r="T833" s="32">
        <f t="shared" si="715"/>
        <v>248245.29999999999</v>
      </c>
      <c r="U833" s="32">
        <f t="shared" si="763"/>
        <v>0</v>
      </c>
      <c r="V833" s="32">
        <f t="shared" si="716"/>
        <v>255675.69999999998</v>
      </c>
      <c r="W833" s="32">
        <f t="shared" si="717"/>
        <v>245492.69999999998</v>
      </c>
      <c r="X833" s="32">
        <f t="shared" si="718"/>
        <v>248245.29999999999</v>
      </c>
      <c r="Y833" s="32">
        <f t="shared" si="764"/>
        <v>0</v>
      </c>
      <c r="Z833" s="32">
        <f t="shared" si="765"/>
        <v>0</v>
      </c>
      <c r="AA833" s="32">
        <f t="shared" si="766"/>
        <v>0</v>
      </c>
      <c r="AB833" s="32">
        <f t="shared" si="719"/>
        <v>255675.69999999998</v>
      </c>
      <c r="AC833" s="32">
        <f t="shared" si="720"/>
        <v>245492.69999999998</v>
      </c>
      <c r="AD833" s="32">
        <f t="shared" si="721"/>
        <v>248245.29999999999</v>
      </c>
      <c r="AE833" s="32">
        <f t="shared" si="767"/>
        <v>0</v>
      </c>
      <c r="AF833" s="33"/>
      <c r="AG833" s="34"/>
      <c r="AH833" s="24" t="str">
        <f t="shared" si="722"/>
        <v/>
      </c>
    </row>
    <row r="834" s="24" customFormat="1" ht="31.5">
      <c r="A834" s="14" t="s">
        <v>526</v>
      </c>
      <c r="B834" s="15" t="s">
        <v>48</v>
      </c>
      <c r="C834" s="14"/>
      <c r="D834" s="14"/>
      <c r="E834" s="31" t="s">
        <v>49</v>
      </c>
      <c r="F834" s="32">
        <f t="shared" si="754"/>
        <v>252694</v>
      </c>
      <c r="G834" s="32">
        <f t="shared" si="755"/>
        <v>242586.29999999999</v>
      </c>
      <c r="H834" s="32">
        <f t="shared" si="756"/>
        <v>245273.79999999999</v>
      </c>
      <c r="I834" s="32">
        <f t="shared" si="757"/>
        <v>596.39999999999998</v>
      </c>
      <c r="J834" s="32">
        <f t="shared" si="758"/>
        <v>581.29999999999995</v>
      </c>
      <c r="K834" s="32">
        <f t="shared" si="759"/>
        <v>594.29999999999995</v>
      </c>
      <c r="L834" s="32">
        <f t="shared" si="737"/>
        <v>253290.39999999999</v>
      </c>
      <c r="M834" s="32">
        <f t="shared" si="738"/>
        <v>243167.59999999998</v>
      </c>
      <c r="N834" s="32">
        <f t="shared" si="739"/>
        <v>245868.09999999998</v>
      </c>
      <c r="O834" s="32">
        <f t="shared" si="760"/>
        <v>2385.3000000000002</v>
      </c>
      <c r="P834" s="32">
        <f t="shared" si="761"/>
        <v>2325.0999999999999</v>
      </c>
      <c r="Q834" s="32">
        <f t="shared" si="762"/>
        <v>2377.1999999999998</v>
      </c>
      <c r="R834" s="32">
        <f t="shared" si="713"/>
        <v>255675.69999999998</v>
      </c>
      <c r="S834" s="32">
        <f t="shared" si="714"/>
        <v>245492.69999999998</v>
      </c>
      <c r="T834" s="32">
        <f t="shared" si="715"/>
        <v>248245.29999999999</v>
      </c>
      <c r="U834" s="32">
        <f t="shared" si="763"/>
        <v>0</v>
      </c>
      <c r="V834" s="32">
        <f t="shared" si="716"/>
        <v>255675.69999999998</v>
      </c>
      <c r="W834" s="32">
        <f t="shared" si="717"/>
        <v>245492.69999999998</v>
      </c>
      <c r="X834" s="32">
        <f t="shared" si="718"/>
        <v>248245.29999999999</v>
      </c>
      <c r="Y834" s="32">
        <f t="shared" si="764"/>
        <v>0</v>
      </c>
      <c r="Z834" s="32">
        <f t="shared" si="765"/>
        <v>0</v>
      </c>
      <c r="AA834" s="32">
        <f t="shared" si="766"/>
        <v>0</v>
      </c>
      <c r="AB834" s="32">
        <f t="shared" si="719"/>
        <v>255675.69999999998</v>
      </c>
      <c r="AC834" s="32">
        <f t="shared" si="720"/>
        <v>245492.69999999998</v>
      </c>
      <c r="AD834" s="32">
        <f t="shared" si="721"/>
        <v>248245.29999999999</v>
      </c>
      <c r="AE834" s="32">
        <f t="shared" si="767"/>
        <v>0</v>
      </c>
      <c r="AF834" s="33"/>
      <c r="AG834" s="34"/>
      <c r="AH834" s="24" t="str">
        <f t="shared" si="722"/>
        <v/>
      </c>
    </row>
    <row r="835" s="24" customFormat="1">
      <c r="A835" s="14" t="s">
        <v>526</v>
      </c>
      <c r="B835" s="15">
        <v>200</v>
      </c>
      <c r="C835" s="14" t="s">
        <v>50</v>
      </c>
      <c r="D835" s="14" t="s">
        <v>51</v>
      </c>
      <c r="E835" s="31" t="s">
        <v>52</v>
      </c>
      <c r="F835" s="32">
        <v>252694</v>
      </c>
      <c r="G835" s="32">
        <v>242586.29999999999</v>
      </c>
      <c r="H835" s="32">
        <v>245273.79999999999</v>
      </c>
      <c r="I835" s="37">
        <v>596.39999999999998</v>
      </c>
      <c r="J835" s="37">
        <v>581.29999999999995</v>
      </c>
      <c r="K835" s="37">
        <v>594.29999999999995</v>
      </c>
      <c r="L835" s="32">
        <f t="shared" si="737"/>
        <v>253290.39999999999</v>
      </c>
      <c r="M835" s="32">
        <f t="shared" si="738"/>
        <v>243167.59999999998</v>
      </c>
      <c r="N835" s="32">
        <f t="shared" si="739"/>
        <v>245868.09999999998</v>
      </c>
      <c r="O835" s="32">
        <f>95.4+2289.9</f>
        <v>2385.3000000000002</v>
      </c>
      <c r="P835" s="32">
        <f>93+2232.1</f>
        <v>2325.0999999999999</v>
      </c>
      <c r="Q835" s="32">
        <f>95.1+2282.1</f>
        <v>2377.1999999999998</v>
      </c>
      <c r="R835" s="32">
        <f t="shared" si="713"/>
        <v>255675.69999999998</v>
      </c>
      <c r="S835" s="32">
        <f t="shared" si="714"/>
        <v>245492.69999999998</v>
      </c>
      <c r="T835" s="32">
        <f t="shared" si="715"/>
        <v>248245.29999999999</v>
      </c>
      <c r="U835" s="32"/>
      <c r="V835" s="32">
        <f t="shared" si="716"/>
        <v>255675.69999999998</v>
      </c>
      <c r="W835" s="32">
        <f t="shared" si="717"/>
        <v>245492.69999999998</v>
      </c>
      <c r="X835" s="32">
        <f t="shared" si="718"/>
        <v>248245.29999999999</v>
      </c>
      <c r="Y835" s="32"/>
      <c r="Z835" s="32"/>
      <c r="AA835" s="32"/>
      <c r="AB835" s="32">
        <f t="shared" si="719"/>
        <v>255675.69999999998</v>
      </c>
      <c r="AC835" s="32">
        <f t="shared" si="720"/>
        <v>245492.69999999998</v>
      </c>
      <c r="AD835" s="32">
        <f t="shared" si="721"/>
        <v>248245.29999999999</v>
      </c>
      <c r="AE835" s="32"/>
      <c r="AF835" s="33"/>
      <c r="AG835" s="34">
        <v>40</v>
      </c>
      <c r="AH835" s="24" t="str">
        <f t="shared" si="722"/>
        <v>0503</v>
      </c>
    </row>
    <row r="836" ht="31.5">
      <c r="A836" s="14" t="s">
        <v>528</v>
      </c>
      <c r="B836" s="15"/>
      <c r="C836" s="14"/>
      <c r="D836" s="14"/>
      <c r="E836" s="31" t="s">
        <v>529</v>
      </c>
      <c r="F836" s="32">
        <f t="shared" si="754"/>
        <v>831831</v>
      </c>
      <c r="G836" s="32">
        <f t="shared" si="755"/>
        <v>831831</v>
      </c>
      <c r="H836" s="32">
        <f t="shared" si="756"/>
        <v>831831</v>
      </c>
      <c r="I836" s="32">
        <f t="shared" si="757"/>
        <v>0</v>
      </c>
      <c r="J836" s="32">
        <f t="shared" si="758"/>
        <v>0</v>
      </c>
      <c r="K836" s="32">
        <f t="shared" si="759"/>
        <v>0</v>
      </c>
      <c r="L836" s="32">
        <f t="shared" si="737"/>
        <v>831831</v>
      </c>
      <c r="M836" s="32">
        <f t="shared" si="738"/>
        <v>831831</v>
      </c>
      <c r="N836" s="32">
        <f t="shared" si="739"/>
        <v>831831</v>
      </c>
      <c r="O836" s="32">
        <f t="shared" ref="O836:O838" si="768">O837</f>
        <v>0</v>
      </c>
      <c r="P836" s="32">
        <f t="shared" ref="P836:P838" si="769">P837</f>
        <v>0</v>
      </c>
      <c r="Q836" s="32">
        <f t="shared" ref="Q836:Q838" si="770">Q837</f>
        <v>0</v>
      </c>
      <c r="R836" s="32">
        <f t="shared" si="713"/>
        <v>831831</v>
      </c>
      <c r="S836" s="32">
        <f t="shared" si="714"/>
        <v>831831</v>
      </c>
      <c r="T836" s="32">
        <f t="shared" si="715"/>
        <v>831831</v>
      </c>
      <c r="U836" s="32">
        <f t="shared" si="763"/>
        <v>0</v>
      </c>
      <c r="V836" s="32">
        <f t="shared" si="716"/>
        <v>831831</v>
      </c>
      <c r="W836" s="32">
        <f t="shared" si="717"/>
        <v>831831</v>
      </c>
      <c r="X836" s="32">
        <f t="shared" si="718"/>
        <v>831831</v>
      </c>
      <c r="Y836" s="32">
        <f t="shared" si="764"/>
        <v>0</v>
      </c>
      <c r="Z836" s="32">
        <f t="shared" si="765"/>
        <v>0</v>
      </c>
      <c r="AA836" s="32">
        <f t="shared" si="766"/>
        <v>0</v>
      </c>
      <c r="AB836" s="32">
        <f t="shared" si="719"/>
        <v>831831</v>
      </c>
      <c r="AC836" s="32">
        <f t="shared" si="720"/>
        <v>831831</v>
      </c>
      <c r="AD836" s="32">
        <f t="shared" si="721"/>
        <v>831831</v>
      </c>
      <c r="AE836" s="32">
        <f t="shared" si="767"/>
        <v>0</v>
      </c>
      <c r="AF836" s="33"/>
      <c r="AG836" s="34"/>
      <c r="AH836" s="1" t="str">
        <f t="shared" si="722"/>
        <v/>
      </c>
    </row>
    <row r="837" ht="110.25">
      <c r="A837" s="14" t="s">
        <v>530</v>
      </c>
      <c r="B837" s="15"/>
      <c r="C837" s="14"/>
      <c r="D837" s="14"/>
      <c r="E837" s="31" t="s">
        <v>531</v>
      </c>
      <c r="F837" s="32">
        <f t="shared" si="754"/>
        <v>831831</v>
      </c>
      <c r="G837" s="32">
        <f t="shared" si="755"/>
        <v>831831</v>
      </c>
      <c r="H837" s="32">
        <f t="shared" si="756"/>
        <v>831831</v>
      </c>
      <c r="I837" s="32">
        <f t="shared" si="757"/>
        <v>0</v>
      </c>
      <c r="J837" s="32">
        <f t="shared" si="758"/>
        <v>0</v>
      </c>
      <c r="K837" s="32">
        <f t="shared" si="759"/>
        <v>0</v>
      </c>
      <c r="L837" s="32">
        <f t="shared" si="737"/>
        <v>831831</v>
      </c>
      <c r="M837" s="32">
        <f t="shared" si="738"/>
        <v>831831</v>
      </c>
      <c r="N837" s="32">
        <f t="shared" si="739"/>
        <v>831831</v>
      </c>
      <c r="O837" s="32">
        <f t="shared" si="768"/>
        <v>0</v>
      </c>
      <c r="P837" s="32">
        <f t="shared" si="769"/>
        <v>0</v>
      </c>
      <c r="Q837" s="32">
        <f t="shared" si="770"/>
        <v>0</v>
      </c>
      <c r="R837" s="32">
        <f t="shared" si="713"/>
        <v>831831</v>
      </c>
      <c r="S837" s="32">
        <f t="shared" si="714"/>
        <v>831831</v>
      </c>
      <c r="T837" s="32">
        <f t="shared" si="715"/>
        <v>831831</v>
      </c>
      <c r="U837" s="32">
        <f t="shared" si="763"/>
        <v>0</v>
      </c>
      <c r="V837" s="32">
        <f t="shared" si="716"/>
        <v>831831</v>
      </c>
      <c r="W837" s="32">
        <f t="shared" si="717"/>
        <v>831831</v>
      </c>
      <c r="X837" s="32">
        <f t="shared" si="718"/>
        <v>831831</v>
      </c>
      <c r="Y837" s="32">
        <f t="shared" si="764"/>
        <v>0</v>
      </c>
      <c r="Z837" s="32">
        <f t="shared" si="765"/>
        <v>0</v>
      </c>
      <c r="AA837" s="32">
        <f t="shared" si="766"/>
        <v>0</v>
      </c>
      <c r="AB837" s="32">
        <f t="shared" si="719"/>
        <v>831831</v>
      </c>
      <c r="AC837" s="32">
        <f t="shared" si="720"/>
        <v>831831</v>
      </c>
      <c r="AD837" s="32">
        <f t="shared" si="721"/>
        <v>831831</v>
      </c>
      <c r="AE837" s="32">
        <f t="shared" si="767"/>
        <v>0</v>
      </c>
      <c r="AF837" s="33"/>
      <c r="AG837" s="34"/>
      <c r="AH837" s="1" t="str">
        <f t="shared" si="722"/>
        <v/>
      </c>
    </row>
    <row r="838" ht="31.5">
      <c r="A838" s="14" t="s">
        <v>530</v>
      </c>
      <c r="B838" s="15" t="s">
        <v>48</v>
      </c>
      <c r="C838" s="14"/>
      <c r="D838" s="14"/>
      <c r="E838" s="31" t="s">
        <v>49</v>
      </c>
      <c r="F838" s="32">
        <f t="shared" si="754"/>
        <v>831831</v>
      </c>
      <c r="G838" s="32">
        <f t="shared" si="755"/>
        <v>831831</v>
      </c>
      <c r="H838" s="32">
        <f t="shared" si="756"/>
        <v>831831</v>
      </c>
      <c r="I838" s="32">
        <f t="shared" si="757"/>
        <v>0</v>
      </c>
      <c r="J838" s="32">
        <f t="shared" si="758"/>
        <v>0</v>
      </c>
      <c r="K838" s="32">
        <f t="shared" si="759"/>
        <v>0</v>
      </c>
      <c r="L838" s="32">
        <f t="shared" si="737"/>
        <v>831831</v>
      </c>
      <c r="M838" s="32">
        <f t="shared" si="738"/>
        <v>831831</v>
      </c>
      <c r="N838" s="32">
        <f t="shared" si="739"/>
        <v>831831</v>
      </c>
      <c r="O838" s="32">
        <f t="shared" si="768"/>
        <v>0</v>
      </c>
      <c r="P838" s="32">
        <f t="shared" si="769"/>
        <v>0</v>
      </c>
      <c r="Q838" s="32">
        <f t="shared" si="770"/>
        <v>0</v>
      </c>
      <c r="R838" s="32">
        <f t="shared" si="713"/>
        <v>831831</v>
      </c>
      <c r="S838" s="32">
        <f t="shared" si="714"/>
        <v>831831</v>
      </c>
      <c r="T838" s="32">
        <f t="shared" si="715"/>
        <v>831831</v>
      </c>
      <c r="U838" s="32">
        <f t="shared" si="763"/>
        <v>0</v>
      </c>
      <c r="V838" s="32">
        <f t="shared" si="716"/>
        <v>831831</v>
      </c>
      <c r="W838" s="32">
        <f t="shared" si="717"/>
        <v>831831</v>
      </c>
      <c r="X838" s="32">
        <f t="shared" si="718"/>
        <v>831831</v>
      </c>
      <c r="Y838" s="32">
        <f t="shared" si="764"/>
        <v>0</v>
      </c>
      <c r="Z838" s="32">
        <f t="shared" si="765"/>
        <v>0</v>
      </c>
      <c r="AA838" s="32">
        <f t="shared" si="766"/>
        <v>0</v>
      </c>
      <c r="AB838" s="32">
        <f t="shared" si="719"/>
        <v>831831</v>
      </c>
      <c r="AC838" s="32">
        <f t="shared" si="720"/>
        <v>831831</v>
      </c>
      <c r="AD838" s="32">
        <f t="shared" si="721"/>
        <v>831831</v>
      </c>
      <c r="AE838" s="32">
        <f t="shared" si="767"/>
        <v>0</v>
      </c>
      <c r="AF838" s="33"/>
      <c r="AG838" s="34"/>
      <c r="AH838" s="1" t="str">
        <f t="shared" si="722"/>
        <v/>
      </c>
    </row>
    <row r="839">
      <c r="A839" s="14" t="s">
        <v>530</v>
      </c>
      <c r="B839" s="15">
        <v>200</v>
      </c>
      <c r="C839" s="14" t="s">
        <v>238</v>
      </c>
      <c r="D839" s="14" t="s">
        <v>67</v>
      </c>
      <c r="E839" s="31" t="s">
        <v>532</v>
      </c>
      <c r="F839" s="32">
        <v>831831</v>
      </c>
      <c r="G839" s="32">
        <v>831831</v>
      </c>
      <c r="H839" s="32">
        <v>831831</v>
      </c>
      <c r="I839" s="32"/>
      <c r="J839" s="32"/>
      <c r="K839" s="32"/>
      <c r="L839" s="32">
        <f t="shared" si="737"/>
        <v>831831</v>
      </c>
      <c r="M839" s="32">
        <f t="shared" si="738"/>
        <v>831831</v>
      </c>
      <c r="N839" s="32">
        <f t="shared" si="739"/>
        <v>831831</v>
      </c>
      <c r="O839" s="32"/>
      <c r="P839" s="32"/>
      <c r="Q839" s="32"/>
      <c r="R839" s="32">
        <f t="shared" si="713"/>
        <v>831831</v>
      </c>
      <c r="S839" s="32">
        <f t="shared" si="714"/>
        <v>831831</v>
      </c>
      <c r="T839" s="32">
        <f t="shared" si="715"/>
        <v>831831</v>
      </c>
      <c r="U839" s="32"/>
      <c r="V839" s="32">
        <f t="shared" si="716"/>
        <v>831831</v>
      </c>
      <c r="W839" s="32">
        <f t="shared" si="717"/>
        <v>831831</v>
      </c>
      <c r="X839" s="32">
        <f t="shared" si="718"/>
        <v>831831</v>
      </c>
      <c r="Y839" s="32"/>
      <c r="Z839" s="32"/>
      <c r="AA839" s="32"/>
      <c r="AB839" s="32">
        <f t="shared" si="719"/>
        <v>831831</v>
      </c>
      <c r="AC839" s="32">
        <f t="shared" si="720"/>
        <v>831831</v>
      </c>
      <c r="AD839" s="32">
        <f t="shared" si="721"/>
        <v>831831</v>
      </c>
      <c r="AE839" s="32"/>
      <c r="AF839" s="33"/>
      <c r="AG839" s="34"/>
      <c r="AH839" s="1" t="str">
        <f t="shared" si="722"/>
        <v>0409</v>
      </c>
    </row>
    <row r="840" s="24" customFormat="1" ht="31.5">
      <c r="A840" s="25" t="s">
        <v>533</v>
      </c>
      <c r="B840" s="26"/>
      <c r="C840" s="25"/>
      <c r="D840" s="25"/>
      <c r="E840" s="27" t="s">
        <v>259</v>
      </c>
      <c r="F840" s="28">
        <f>F841+F847</f>
        <v>1743276.7</v>
      </c>
      <c r="G840" s="28">
        <f>G841+G847</f>
        <v>1952717.7</v>
      </c>
      <c r="H840" s="28">
        <f>H841+H847</f>
        <v>241502.30000000002</v>
      </c>
      <c r="I840" s="28">
        <f>I841+I847</f>
        <v>0</v>
      </c>
      <c r="J840" s="28">
        <f>J841+J847</f>
        <v>0</v>
      </c>
      <c r="K840" s="28">
        <f>K841+K847</f>
        <v>0</v>
      </c>
      <c r="L840" s="28">
        <f t="shared" si="737"/>
        <v>1743276.7</v>
      </c>
      <c r="M840" s="28">
        <f t="shared" si="738"/>
        <v>1952717.7</v>
      </c>
      <c r="N840" s="28">
        <f t="shared" si="739"/>
        <v>241502.30000000002</v>
      </c>
      <c r="O840" s="28">
        <f>O841+O847</f>
        <v>37228.326999999997</v>
      </c>
      <c r="P840" s="28">
        <f>P841+P847</f>
        <v>12316.219999999999</v>
      </c>
      <c r="Q840" s="28">
        <f>Q841+Q847</f>
        <v>0</v>
      </c>
      <c r="R840" s="28">
        <f t="shared" si="713"/>
        <v>1780505.027</v>
      </c>
      <c r="S840" s="28">
        <f t="shared" si="714"/>
        <v>1965033.9199999999</v>
      </c>
      <c r="T840" s="28">
        <f t="shared" si="715"/>
        <v>241502.30000000002</v>
      </c>
      <c r="U840" s="28">
        <f>U841+U847</f>
        <v>-531.60000000000002</v>
      </c>
      <c r="V840" s="28">
        <f t="shared" si="716"/>
        <v>1779973.4269999999</v>
      </c>
      <c r="W840" s="28">
        <f t="shared" si="717"/>
        <v>1965033.9199999999</v>
      </c>
      <c r="X840" s="28">
        <f t="shared" si="718"/>
        <v>241502.30000000002</v>
      </c>
      <c r="Y840" s="28">
        <f>Y841+Y847</f>
        <v>0</v>
      </c>
      <c r="Z840" s="28">
        <f>Z841+Z847</f>
        <v>266770.40000000002</v>
      </c>
      <c r="AA840" s="28">
        <f>AA841+AA847</f>
        <v>0</v>
      </c>
      <c r="AB840" s="28">
        <f t="shared" si="719"/>
        <v>1779973.4269999999</v>
      </c>
      <c r="AC840" s="28">
        <f t="shared" si="720"/>
        <v>2231804.3199999998</v>
      </c>
      <c r="AD840" s="28">
        <f t="shared" si="721"/>
        <v>241502.30000000002</v>
      </c>
      <c r="AE840" s="28">
        <f>AE841+AE847</f>
        <v>0</v>
      </c>
      <c r="AF840" s="29"/>
      <c r="AG840" s="30"/>
      <c r="AH840" s="24" t="str">
        <f t="shared" si="722"/>
        <v/>
      </c>
    </row>
    <row r="841">
      <c r="A841" s="14" t="s">
        <v>534</v>
      </c>
      <c r="B841" s="15"/>
      <c r="C841" s="14"/>
      <c r="D841" s="14"/>
      <c r="E841" s="31" t="s">
        <v>535</v>
      </c>
      <c r="F841" s="32">
        <f>F842</f>
        <v>563303.80000000005</v>
      </c>
      <c r="G841" s="32">
        <f>G842</f>
        <v>451082.20000000001</v>
      </c>
      <c r="H841" s="32">
        <f>H842</f>
        <v>145103.10000000001</v>
      </c>
      <c r="I841" s="32">
        <f>I842</f>
        <v>0</v>
      </c>
      <c r="J841" s="32">
        <f>J842</f>
        <v>0</v>
      </c>
      <c r="K841" s="32">
        <f>K842</f>
        <v>0</v>
      </c>
      <c r="L841" s="32">
        <f t="shared" si="737"/>
        <v>563303.80000000005</v>
      </c>
      <c r="M841" s="32">
        <f t="shared" si="738"/>
        <v>451082.20000000001</v>
      </c>
      <c r="N841" s="32">
        <f t="shared" si="739"/>
        <v>145103.10000000001</v>
      </c>
      <c r="O841" s="32">
        <f>O842</f>
        <v>34985.167999999998</v>
      </c>
      <c r="P841" s="32">
        <f>P842</f>
        <v>0</v>
      </c>
      <c r="Q841" s="32">
        <f>Q842</f>
        <v>0</v>
      </c>
      <c r="R841" s="32">
        <f t="shared" si="713"/>
        <v>598288.96799999999</v>
      </c>
      <c r="S841" s="32">
        <f t="shared" si="714"/>
        <v>451082.20000000001</v>
      </c>
      <c r="T841" s="32">
        <f t="shared" si="715"/>
        <v>145103.10000000001</v>
      </c>
      <c r="U841" s="32">
        <f>U842</f>
        <v>0</v>
      </c>
      <c r="V841" s="32">
        <f t="shared" si="716"/>
        <v>598288.96799999999</v>
      </c>
      <c r="W841" s="32">
        <f t="shared" si="717"/>
        <v>451082.20000000001</v>
      </c>
      <c r="X841" s="32">
        <f t="shared" si="718"/>
        <v>145103.10000000001</v>
      </c>
      <c r="Y841" s="32">
        <f>Y842</f>
        <v>-2887.2350000000001</v>
      </c>
      <c r="Z841" s="32">
        <f>Z842</f>
        <v>0</v>
      </c>
      <c r="AA841" s="32">
        <f>AA842</f>
        <v>0</v>
      </c>
      <c r="AB841" s="32">
        <f t="shared" si="719"/>
        <v>595401.73300000001</v>
      </c>
      <c r="AC841" s="32">
        <f t="shared" si="720"/>
        <v>451082.20000000001</v>
      </c>
      <c r="AD841" s="32">
        <f t="shared" si="721"/>
        <v>145103.10000000001</v>
      </c>
      <c r="AE841" s="32">
        <f>AE842</f>
        <v>0</v>
      </c>
      <c r="AF841" s="33"/>
      <c r="AG841" s="34"/>
      <c r="AH841" s="1" t="str">
        <f t="shared" si="722"/>
        <v/>
      </c>
    </row>
    <row r="842" ht="78.75">
      <c r="A842" s="14" t="s">
        <v>536</v>
      </c>
      <c r="B842" s="15"/>
      <c r="C842" s="14"/>
      <c r="D842" s="14"/>
      <c r="E842" s="31" t="s">
        <v>537</v>
      </c>
      <c r="F842" s="32">
        <f>F843+F845</f>
        <v>563303.80000000005</v>
      </c>
      <c r="G842" s="32">
        <f>G843+G845</f>
        <v>451082.20000000001</v>
      </c>
      <c r="H842" s="32">
        <f>H843+H845</f>
        <v>145103.10000000001</v>
      </c>
      <c r="I842" s="32">
        <f>I843+I845</f>
        <v>0</v>
      </c>
      <c r="J842" s="32">
        <f>J843+J845</f>
        <v>0</v>
      </c>
      <c r="K842" s="32">
        <f>K843+K845</f>
        <v>0</v>
      </c>
      <c r="L842" s="32">
        <f t="shared" si="737"/>
        <v>563303.80000000005</v>
      </c>
      <c r="M842" s="32">
        <f t="shared" si="738"/>
        <v>451082.20000000001</v>
      </c>
      <c r="N842" s="32">
        <f t="shared" si="739"/>
        <v>145103.10000000001</v>
      </c>
      <c r="O842" s="32">
        <f>O843+O845</f>
        <v>34985.167999999998</v>
      </c>
      <c r="P842" s="32">
        <f>P843+P845</f>
        <v>0</v>
      </c>
      <c r="Q842" s="32">
        <f>Q843+Q845</f>
        <v>0</v>
      </c>
      <c r="R842" s="32">
        <f t="shared" si="713"/>
        <v>598288.96799999999</v>
      </c>
      <c r="S842" s="32">
        <f t="shared" si="714"/>
        <v>451082.20000000001</v>
      </c>
      <c r="T842" s="32">
        <f t="shared" si="715"/>
        <v>145103.10000000001</v>
      </c>
      <c r="U842" s="32">
        <f>U843+U845</f>
        <v>0</v>
      </c>
      <c r="V842" s="32">
        <f t="shared" si="716"/>
        <v>598288.96799999999</v>
      </c>
      <c r="W842" s="32">
        <f t="shared" si="717"/>
        <v>451082.20000000001</v>
      </c>
      <c r="X842" s="32">
        <f t="shared" si="718"/>
        <v>145103.10000000001</v>
      </c>
      <c r="Y842" s="32">
        <f>Y843+Y845</f>
        <v>-2887.2350000000001</v>
      </c>
      <c r="Z842" s="32">
        <f>Z843+Z845</f>
        <v>0</v>
      </c>
      <c r="AA842" s="32">
        <f>AA843+AA845</f>
        <v>0</v>
      </c>
      <c r="AB842" s="32">
        <f t="shared" si="719"/>
        <v>595401.73300000001</v>
      </c>
      <c r="AC842" s="32">
        <f t="shared" si="720"/>
        <v>451082.20000000001</v>
      </c>
      <c r="AD842" s="32">
        <f t="shared" si="721"/>
        <v>145103.10000000001</v>
      </c>
      <c r="AE842" s="32">
        <f>AE843+AE845</f>
        <v>0</v>
      </c>
      <c r="AF842" s="33"/>
      <c r="AG842" s="34"/>
      <c r="AH842" s="1" t="str">
        <f t="shared" si="722"/>
        <v/>
      </c>
    </row>
    <row r="843" ht="31.5">
      <c r="A843" s="14" t="s">
        <v>536</v>
      </c>
      <c r="B843" s="15" t="s">
        <v>48</v>
      </c>
      <c r="C843" s="14"/>
      <c r="D843" s="14"/>
      <c r="E843" s="31" t="s">
        <v>49</v>
      </c>
      <c r="F843" s="32">
        <f>F844</f>
        <v>517904.40000000002</v>
      </c>
      <c r="G843" s="32">
        <f>G844</f>
        <v>182779.70000000001</v>
      </c>
      <c r="H843" s="32">
        <f>H844</f>
        <v>0</v>
      </c>
      <c r="I843" s="32">
        <f>I844</f>
        <v>0</v>
      </c>
      <c r="J843" s="32">
        <f>J844</f>
        <v>0</v>
      </c>
      <c r="K843" s="32">
        <f>K844</f>
        <v>0</v>
      </c>
      <c r="L843" s="32">
        <f t="shared" si="737"/>
        <v>517904.40000000002</v>
      </c>
      <c r="M843" s="32">
        <f t="shared" si="738"/>
        <v>182779.70000000001</v>
      </c>
      <c r="N843" s="32">
        <f t="shared" si="739"/>
        <v>0</v>
      </c>
      <c r="O843" s="32">
        <f>O844</f>
        <v>0</v>
      </c>
      <c r="P843" s="32">
        <f>P844</f>
        <v>0</v>
      </c>
      <c r="Q843" s="32">
        <f>Q844</f>
        <v>0</v>
      </c>
      <c r="R843" s="32">
        <f t="shared" si="713"/>
        <v>517904.40000000002</v>
      </c>
      <c r="S843" s="32">
        <f t="shared" si="714"/>
        <v>182779.70000000001</v>
      </c>
      <c r="T843" s="32">
        <f t="shared" si="715"/>
        <v>0</v>
      </c>
      <c r="U843" s="32">
        <f>U844</f>
        <v>0</v>
      </c>
      <c r="V843" s="32">
        <f t="shared" si="716"/>
        <v>517904.40000000002</v>
      </c>
      <c r="W843" s="32">
        <f t="shared" si="717"/>
        <v>182779.70000000001</v>
      </c>
      <c r="X843" s="32">
        <f t="shared" si="718"/>
        <v>0</v>
      </c>
      <c r="Y843" s="32">
        <f>Y844</f>
        <v>0</v>
      </c>
      <c r="Z843" s="32">
        <f>Z844</f>
        <v>0</v>
      </c>
      <c r="AA843" s="32">
        <f>AA844</f>
        <v>0</v>
      </c>
      <c r="AB843" s="32">
        <f t="shared" si="719"/>
        <v>517904.40000000002</v>
      </c>
      <c r="AC843" s="32">
        <f t="shared" si="720"/>
        <v>182779.70000000001</v>
      </c>
      <c r="AD843" s="32">
        <f t="shared" si="721"/>
        <v>0</v>
      </c>
      <c r="AE843" s="32">
        <f>AE844</f>
        <v>0</v>
      </c>
      <c r="AF843" s="33"/>
      <c r="AG843" s="34"/>
      <c r="AH843" s="1" t="str">
        <f t="shared" si="722"/>
        <v/>
      </c>
    </row>
    <row r="844">
      <c r="A844" s="14" t="s">
        <v>536</v>
      </c>
      <c r="B844" s="15">
        <v>200</v>
      </c>
      <c r="C844" s="14" t="s">
        <v>238</v>
      </c>
      <c r="D844" s="14" t="s">
        <v>67</v>
      </c>
      <c r="E844" s="31" t="s">
        <v>532</v>
      </c>
      <c r="F844" s="32">
        <v>517904.40000000002</v>
      </c>
      <c r="G844" s="32">
        <v>182779.70000000001</v>
      </c>
      <c r="H844" s="32"/>
      <c r="I844" s="32"/>
      <c r="J844" s="32"/>
      <c r="K844" s="32"/>
      <c r="L844" s="32">
        <f t="shared" si="737"/>
        <v>517904.40000000002</v>
      </c>
      <c r="M844" s="32">
        <f t="shared" si="738"/>
        <v>182779.70000000001</v>
      </c>
      <c r="N844" s="32">
        <f t="shared" si="739"/>
        <v>0</v>
      </c>
      <c r="O844" s="32"/>
      <c r="P844" s="32"/>
      <c r="Q844" s="32"/>
      <c r="R844" s="32">
        <f t="shared" si="713"/>
        <v>517904.40000000002</v>
      </c>
      <c r="S844" s="32">
        <f t="shared" si="714"/>
        <v>182779.70000000001</v>
      </c>
      <c r="T844" s="32">
        <f t="shared" si="715"/>
        <v>0</v>
      </c>
      <c r="U844" s="32"/>
      <c r="V844" s="32">
        <f t="shared" si="716"/>
        <v>517904.40000000002</v>
      </c>
      <c r="W844" s="32">
        <f t="shared" si="717"/>
        <v>182779.70000000001</v>
      </c>
      <c r="X844" s="32">
        <f t="shared" si="718"/>
        <v>0</v>
      </c>
      <c r="Y844" s="32"/>
      <c r="Z844" s="32"/>
      <c r="AA844" s="32"/>
      <c r="AB844" s="32">
        <f t="shared" si="719"/>
        <v>517904.40000000002</v>
      </c>
      <c r="AC844" s="32">
        <f t="shared" si="720"/>
        <v>182779.70000000001</v>
      </c>
      <c r="AD844" s="32">
        <f t="shared" si="721"/>
        <v>0</v>
      </c>
      <c r="AE844" s="32"/>
      <c r="AF844" s="33"/>
      <c r="AG844" s="34"/>
      <c r="AH844" s="1" t="str">
        <f t="shared" si="722"/>
        <v>0409</v>
      </c>
    </row>
    <row r="845" ht="47.25">
      <c r="A845" s="14" t="s">
        <v>536</v>
      </c>
      <c r="B845" s="15" t="s">
        <v>29</v>
      </c>
      <c r="C845" s="14"/>
      <c r="D845" s="14"/>
      <c r="E845" s="31" t="s">
        <v>30</v>
      </c>
      <c r="F845" s="32">
        <f>F846</f>
        <v>45399.400000000001</v>
      </c>
      <c r="G845" s="32">
        <f>G846</f>
        <v>268302.5</v>
      </c>
      <c r="H845" s="32">
        <f>H846</f>
        <v>145103.10000000001</v>
      </c>
      <c r="I845" s="32">
        <f>I846</f>
        <v>0</v>
      </c>
      <c r="J845" s="32">
        <f>J846</f>
        <v>0</v>
      </c>
      <c r="K845" s="32">
        <f>K846</f>
        <v>0</v>
      </c>
      <c r="L845" s="32">
        <f t="shared" si="737"/>
        <v>45399.400000000001</v>
      </c>
      <c r="M845" s="32">
        <f t="shared" si="738"/>
        <v>268302.5</v>
      </c>
      <c r="N845" s="32">
        <f t="shared" si="739"/>
        <v>145103.10000000001</v>
      </c>
      <c r="O845" s="32">
        <f>O846</f>
        <v>34985.167999999998</v>
      </c>
      <c r="P845" s="32">
        <f>P846</f>
        <v>0</v>
      </c>
      <c r="Q845" s="32">
        <f>Q846</f>
        <v>0</v>
      </c>
      <c r="R845" s="32">
        <f t="shared" si="713"/>
        <v>80384.567999999999</v>
      </c>
      <c r="S845" s="32">
        <f t="shared" si="714"/>
        <v>268302.5</v>
      </c>
      <c r="T845" s="32">
        <f t="shared" si="715"/>
        <v>145103.10000000001</v>
      </c>
      <c r="U845" s="32">
        <f>U846</f>
        <v>0</v>
      </c>
      <c r="V845" s="32">
        <f t="shared" si="716"/>
        <v>80384.567999999999</v>
      </c>
      <c r="W845" s="32">
        <f t="shared" si="717"/>
        <v>268302.5</v>
      </c>
      <c r="X845" s="32">
        <f t="shared" si="718"/>
        <v>145103.10000000001</v>
      </c>
      <c r="Y845" s="32">
        <f>Y846</f>
        <v>-2887.2350000000001</v>
      </c>
      <c r="Z845" s="32">
        <f>Z846</f>
        <v>0</v>
      </c>
      <c r="AA845" s="32">
        <f>AA846</f>
        <v>0</v>
      </c>
      <c r="AB845" s="32">
        <f t="shared" si="719"/>
        <v>77497.332999999999</v>
      </c>
      <c r="AC845" s="32">
        <f t="shared" si="720"/>
        <v>268302.5</v>
      </c>
      <c r="AD845" s="32">
        <f t="shared" si="721"/>
        <v>145103.10000000001</v>
      </c>
      <c r="AE845" s="32">
        <f>AE846</f>
        <v>0</v>
      </c>
      <c r="AF845" s="33"/>
      <c r="AG845" s="34"/>
      <c r="AH845" s="1" t="str">
        <f t="shared" si="722"/>
        <v/>
      </c>
    </row>
    <row r="846">
      <c r="A846" s="14" t="s">
        <v>536</v>
      </c>
      <c r="B846" s="15">
        <v>400</v>
      </c>
      <c r="C846" s="14" t="s">
        <v>238</v>
      </c>
      <c r="D846" s="14" t="s">
        <v>67</v>
      </c>
      <c r="E846" s="31" t="s">
        <v>532</v>
      </c>
      <c r="F846" s="32">
        <v>45399.400000000001</v>
      </c>
      <c r="G846" s="32">
        <v>268302.5</v>
      </c>
      <c r="H846" s="32">
        <v>145103.10000000001</v>
      </c>
      <c r="I846" s="32"/>
      <c r="J846" s="32"/>
      <c r="K846" s="32"/>
      <c r="L846" s="32">
        <f t="shared" si="737"/>
        <v>45399.400000000001</v>
      </c>
      <c r="M846" s="32">
        <f t="shared" si="738"/>
        <v>268302.5</v>
      </c>
      <c r="N846" s="32">
        <f t="shared" si="739"/>
        <v>145103.10000000001</v>
      </c>
      <c r="O846" s="32">
        <v>34985.167999999998</v>
      </c>
      <c r="P846" s="32"/>
      <c r="Q846" s="32"/>
      <c r="R846" s="32">
        <f t="shared" si="713"/>
        <v>80384.567999999999</v>
      </c>
      <c r="S846" s="32">
        <f t="shared" si="714"/>
        <v>268302.5</v>
      </c>
      <c r="T846" s="32">
        <f t="shared" si="715"/>
        <v>145103.10000000001</v>
      </c>
      <c r="U846" s="32"/>
      <c r="V846" s="32">
        <f t="shared" si="716"/>
        <v>80384.567999999999</v>
      </c>
      <c r="W846" s="32">
        <f t="shared" si="717"/>
        <v>268302.5</v>
      </c>
      <c r="X846" s="32">
        <f t="shared" si="718"/>
        <v>145103.10000000001</v>
      </c>
      <c r="Y846" s="32">
        <v>-2887.2350000000001</v>
      </c>
      <c r="Z846" s="32"/>
      <c r="AA846" s="32"/>
      <c r="AB846" s="32">
        <f t="shared" si="719"/>
        <v>77497.332999999999</v>
      </c>
      <c r="AC846" s="32">
        <f t="shared" si="720"/>
        <v>268302.5</v>
      </c>
      <c r="AD846" s="32">
        <f t="shared" si="721"/>
        <v>145103.10000000001</v>
      </c>
      <c r="AE846" s="32"/>
      <c r="AF846" s="33"/>
      <c r="AG846" s="34"/>
      <c r="AH846" s="1" t="str">
        <f t="shared" si="722"/>
        <v>0409</v>
      </c>
    </row>
    <row r="847" ht="31.5">
      <c r="A847" s="14" t="s">
        <v>538</v>
      </c>
      <c r="B847" s="15"/>
      <c r="C847" s="14"/>
      <c r="D847" s="14"/>
      <c r="E847" s="31" t="s">
        <v>539</v>
      </c>
      <c r="F847" s="32">
        <f>F848+F851+F854+F860</f>
        <v>1179972.8999999999</v>
      </c>
      <c r="G847" s="32">
        <f>G848+G851+G854+G860</f>
        <v>1501635.5</v>
      </c>
      <c r="H847" s="32">
        <f>H848+H851+H854+H860</f>
        <v>96399.200000000012</v>
      </c>
      <c r="I847" s="32">
        <f>I848+I851+I854+I860</f>
        <v>0</v>
      </c>
      <c r="J847" s="32">
        <f>J848+J851+J854+J860</f>
        <v>0</v>
      </c>
      <c r="K847" s="32">
        <f>K848+K851+K854+K860</f>
        <v>0</v>
      </c>
      <c r="L847" s="32">
        <f t="shared" si="737"/>
        <v>1179972.8999999999</v>
      </c>
      <c r="M847" s="32">
        <f t="shared" si="738"/>
        <v>1501635.5</v>
      </c>
      <c r="N847" s="32">
        <f t="shared" si="739"/>
        <v>96399.200000000012</v>
      </c>
      <c r="O847" s="32">
        <f>O848+O851+O854+O860+O857</f>
        <v>2243.1590000000001</v>
      </c>
      <c r="P847" s="32">
        <f>P848+P851+P854+P860+P857</f>
        <v>12316.219999999999</v>
      </c>
      <c r="Q847" s="32">
        <f>Q848+Q851+Q854+Q860+Q857</f>
        <v>0</v>
      </c>
      <c r="R847" s="32">
        <f t="shared" si="713"/>
        <v>1182216.0589999999</v>
      </c>
      <c r="S847" s="32">
        <f t="shared" si="714"/>
        <v>1513951.72</v>
      </c>
      <c r="T847" s="32">
        <f t="shared" si="715"/>
        <v>96399.200000000012</v>
      </c>
      <c r="U847" s="32">
        <f>U848+U851+U854+U860+U857</f>
        <v>-531.60000000000002</v>
      </c>
      <c r="V847" s="32">
        <f t="shared" si="716"/>
        <v>1181684.4589999998</v>
      </c>
      <c r="W847" s="32">
        <f t="shared" si="717"/>
        <v>1513951.72</v>
      </c>
      <c r="X847" s="32">
        <f t="shared" si="718"/>
        <v>96399.200000000012</v>
      </c>
      <c r="Y847" s="32">
        <f>Y848+Y851+Y854+Y860+Y857</f>
        <v>2887.2350000000001</v>
      </c>
      <c r="Z847" s="32">
        <f>Z848+Z851+Z854+Z860+Z857</f>
        <v>266770.40000000002</v>
      </c>
      <c r="AA847" s="32">
        <f>AA848+AA851+AA854+AA860+AA857</f>
        <v>0</v>
      </c>
      <c r="AB847" s="32">
        <f t="shared" si="719"/>
        <v>1184571.6939999999</v>
      </c>
      <c r="AC847" s="32">
        <f t="shared" si="720"/>
        <v>1780722.1200000001</v>
      </c>
      <c r="AD847" s="32">
        <f t="shared" si="721"/>
        <v>96399.200000000012</v>
      </c>
      <c r="AE847" s="32">
        <f>AE848+AE851+AE854+AE860+AE857</f>
        <v>0</v>
      </c>
      <c r="AF847" s="33"/>
      <c r="AG847" s="34"/>
      <c r="AH847" s="1" t="str">
        <f t="shared" si="722"/>
        <v/>
      </c>
    </row>
    <row r="848">
      <c r="A848" s="14" t="s">
        <v>540</v>
      </c>
      <c r="B848" s="15"/>
      <c r="C848" s="14"/>
      <c r="D848" s="14"/>
      <c r="E848" s="31" t="s">
        <v>541</v>
      </c>
      <c r="F848" s="32">
        <f t="shared" ref="F848:F863" si="771">F849</f>
        <v>166.30000000000001</v>
      </c>
      <c r="G848" s="32">
        <f t="shared" ref="G848:G863" si="772">G849</f>
        <v>0</v>
      </c>
      <c r="H848" s="32">
        <f t="shared" ref="H848:H863" si="773">H849</f>
        <v>0</v>
      </c>
      <c r="I848" s="32">
        <f t="shared" ref="I848:I855" si="774">I849</f>
        <v>0</v>
      </c>
      <c r="J848" s="32">
        <f t="shared" ref="J848:J855" si="775">J849</f>
        <v>0</v>
      </c>
      <c r="K848" s="32">
        <f t="shared" ref="K848:K855" si="776">K849</f>
        <v>0</v>
      </c>
      <c r="L848" s="32">
        <f t="shared" si="737"/>
        <v>166.30000000000001</v>
      </c>
      <c r="M848" s="32">
        <f t="shared" si="738"/>
        <v>0</v>
      </c>
      <c r="N848" s="32">
        <f t="shared" si="739"/>
        <v>0</v>
      </c>
      <c r="O848" s="32">
        <f t="shared" ref="O848:O855" si="777">O849</f>
        <v>0</v>
      </c>
      <c r="P848" s="32">
        <f t="shared" ref="P848:P858" si="778">P849</f>
        <v>0</v>
      </c>
      <c r="Q848" s="32">
        <f t="shared" ref="Q848:Q858" si="779">Q849</f>
        <v>0</v>
      </c>
      <c r="R848" s="32">
        <f t="shared" si="713"/>
        <v>166.30000000000001</v>
      </c>
      <c r="S848" s="32">
        <f t="shared" si="714"/>
        <v>0</v>
      </c>
      <c r="T848" s="32">
        <f t="shared" si="715"/>
        <v>0</v>
      </c>
      <c r="U848" s="32">
        <f t="shared" ref="U848:U858" si="780">U849</f>
        <v>0</v>
      </c>
      <c r="V848" s="32">
        <f t="shared" si="716"/>
        <v>166.30000000000001</v>
      </c>
      <c r="W848" s="32">
        <f t="shared" si="717"/>
        <v>0</v>
      </c>
      <c r="X848" s="32">
        <f t="shared" si="718"/>
        <v>0</v>
      </c>
      <c r="Y848" s="32">
        <f t="shared" ref="Y848:Y858" si="781">Y849</f>
        <v>2887.2350000000001</v>
      </c>
      <c r="Z848" s="32">
        <f t="shared" ref="Z848:Z858" si="782">Z849</f>
        <v>0</v>
      </c>
      <c r="AA848" s="32">
        <f t="shared" ref="AA848:AA858" si="783">AA849</f>
        <v>0</v>
      </c>
      <c r="AB848" s="32">
        <f t="shared" si="719"/>
        <v>3053.5350000000003</v>
      </c>
      <c r="AC848" s="32">
        <f t="shared" si="720"/>
        <v>0</v>
      </c>
      <c r="AD848" s="32">
        <f t="shared" si="721"/>
        <v>0</v>
      </c>
      <c r="AE848" s="32">
        <f t="shared" ref="AE848:AE858" si="784">AE849</f>
        <v>0</v>
      </c>
      <c r="AF848" s="33"/>
      <c r="AG848" s="34"/>
      <c r="AH848" s="1" t="str">
        <f t="shared" si="722"/>
        <v/>
      </c>
    </row>
    <row r="849" ht="31.5">
      <c r="A849" s="14" t="s">
        <v>540</v>
      </c>
      <c r="B849" s="15" t="s">
        <v>48</v>
      </c>
      <c r="C849" s="14"/>
      <c r="D849" s="14"/>
      <c r="E849" s="31" t="s">
        <v>49</v>
      </c>
      <c r="F849" s="32">
        <f t="shared" si="771"/>
        <v>166.30000000000001</v>
      </c>
      <c r="G849" s="32">
        <f t="shared" si="772"/>
        <v>0</v>
      </c>
      <c r="H849" s="32">
        <f t="shared" si="773"/>
        <v>0</v>
      </c>
      <c r="I849" s="32">
        <f t="shared" si="774"/>
        <v>0</v>
      </c>
      <c r="J849" s="32">
        <f t="shared" si="775"/>
        <v>0</v>
      </c>
      <c r="K849" s="32">
        <f t="shared" si="776"/>
        <v>0</v>
      </c>
      <c r="L849" s="32">
        <f t="shared" si="737"/>
        <v>166.30000000000001</v>
      </c>
      <c r="M849" s="32">
        <f t="shared" si="738"/>
        <v>0</v>
      </c>
      <c r="N849" s="32">
        <f t="shared" si="739"/>
        <v>0</v>
      </c>
      <c r="O849" s="32">
        <f t="shared" si="777"/>
        <v>0</v>
      </c>
      <c r="P849" s="32">
        <f t="shared" si="778"/>
        <v>0</v>
      </c>
      <c r="Q849" s="32">
        <f t="shared" si="779"/>
        <v>0</v>
      </c>
      <c r="R849" s="32">
        <f t="shared" si="713"/>
        <v>166.30000000000001</v>
      </c>
      <c r="S849" s="32">
        <f t="shared" si="714"/>
        <v>0</v>
      </c>
      <c r="T849" s="32">
        <f t="shared" si="715"/>
        <v>0</v>
      </c>
      <c r="U849" s="32">
        <f t="shared" si="780"/>
        <v>0</v>
      </c>
      <c r="V849" s="32">
        <f t="shared" si="716"/>
        <v>166.30000000000001</v>
      </c>
      <c r="W849" s="32">
        <f t="shared" si="717"/>
        <v>0</v>
      </c>
      <c r="X849" s="32">
        <f t="shared" si="718"/>
        <v>0</v>
      </c>
      <c r="Y849" s="32">
        <f t="shared" si="781"/>
        <v>2887.2350000000001</v>
      </c>
      <c r="Z849" s="32">
        <f t="shared" si="782"/>
        <v>0</v>
      </c>
      <c r="AA849" s="32">
        <f t="shared" si="783"/>
        <v>0</v>
      </c>
      <c r="AB849" s="32">
        <f t="shared" si="719"/>
        <v>3053.5350000000003</v>
      </c>
      <c r="AC849" s="32">
        <f t="shared" si="720"/>
        <v>0</v>
      </c>
      <c r="AD849" s="32">
        <f t="shared" si="721"/>
        <v>0</v>
      </c>
      <c r="AE849" s="32">
        <f t="shared" si="784"/>
        <v>0</v>
      </c>
      <c r="AF849" s="33"/>
      <c r="AG849" s="34"/>
      <c r="AH849" s="1" t="str">
        <f t="shared" si="722"/>
        <v/>
      </c>
    </row>
    <row r="850">
      <c r="A850" s="14" t="s">
        <v>540</v>
      </c>
      <c r="B850" s="15">
        <v>200</v>
      </c>
      <c r="C850" s="14" t="s">
        <v>50</v>
      </c>
      <c r="D850" s="14" t="s">
        <v>51</v>
      </c>
      <c r="E850" s="31" t="s">
        <v>52</v>
      </c>
      <c r="F850" s="32">
        <v>166.30000000000001</v>
      </c>
      <c r="G850" s="32"/>
      <c r="H850" s="32"/>
      <c r="I850" s="32"/>
      <c r="J850" s="32"/>
      <c r="K850" s="32"/>
      <c r="L850" s="32">
        <f t="shared" si="737"/>
        <v>166.30000000000001</v>
      </c>
      <c r="M850" s="32">
        <f t="shared" si="738"/>
        <v>0</v>
      </c>
      <c r="N850" s="32">
        <f t="shared" si="739"/>
        <v>0</v>
      </c>
      <c r="O850" s="32"/>
      <c r="P850" s="32"/>
      <c r="Q850" s="32"/>
      <c r="R850" s="32">
        <f t="shared" si="713"/>
        <v>166.30000000000001</v>
      </c>
      <c r="S850" s="32">
        <f t="shared" si="714"/>
        <v>0</v>
      </c>
      <c r="T850" s="32">
        <f t="shared" si="715"/>
        <v>0</v>
      </c>
      <c r="U850" s="32"/>
      <c r="V850" s="32">
        <f t="shared" si="716"/>
        <v>166.30000000000001</v>
      </c>
      <c r="W850" s="32">
        <f t="shared" si="717"/>
        <v>0</v>
      </c>
      <c r="X850" s="32">
        <f t="shared" si="718"/>
        <v>0</v>
      </c>
      <c r="Y850" s="32">
        <v>2887.2350000000001</v>
      </c>
      <c r="Z850" s="32"/>
      <c r="AA850" s="32"/>
      <c r="AB850" s="32">
        <f t="shared" si="719"/>
        <v>3053.5350000000003</v>
      </c>
      <c r="AC850" s="32">
        <f t="shared" si="720"/>
        <v>0</v>
      </c>
      <c r="AD850" s="32">
        <f t="shared" si="721"/>
        <v>0</v>
      </c>
      <c r="AE850" s="32"/>
      <c r="AF850" s="33"/>
      <c r="AG850" s="34"/>
      <c r="AH850" s="1" t="str">
        <f t="shared" si="722"/>
        <v>0503</v>
      </c>
    </row>
    <row r="851" ht="63">
      <c r="A851" s="14" t="s">
        <v>542</v>
      </c>
      <c r="B851" s="15"/>
      <c r="C851" s="14"/>
      <c r="D851" s="14"/>
      <c r="E851" s="31" t="s">
        <v>543</v>
      </c>
      <c r="F851" s="32">
        <f t="shared" si="771"/>
        <v>84787.900000000009</v>
      </c>
      <c r="G851" s="32">
        <f t="shared" si="772"/>
        <v>96506.700000000012</v>
      </c>
      <c r="H851" s="32">
        <f t="shared" si="773"/>
        <v>96399.200000000012</v>
      </c>
      <c r="I851" s="32">
        <f t="shared" si="774"/>
        <v>0</v>
      </c>
      <c r="J851" s="32">
        <f t="shared" si="775"/>
        <v>0</v>
      </c>
      <c r="K851" s="32">
        <f t="shared" si="776"/>
        <v>0</v>
      </c>
      <c r="L851" s="32">
        <f t="shared" si="737"/>
        <v>84787.900000000009</v>
      </c>
      <c r="M851" s="32">
        <f t="shared" si="738"/>
        <v>96506.700000000012</v>
      </c>
      <c r="N851" s="32">
        <f t="shared" si="739"/>
        <v>96399.200000000012</v>
      </c>
      <c r="O851" s="32">
        <f t="shared" si="777"/>
        <v>0</v>
      </c>
      <c r="P851" s="32">
        <f t="shared" si="778"/>
        <v>0</v>
      </c>
      <c r="Q851" s="32">
        <f t="shared" si="779"/>
        <v>0</v>
      </c>
      <c r="R851" s="32">
        <f t="shared" si="713"/>
        <v>84787.900000000009</v>
      </c>
      <c r="S851" s="32">
        <f t="shared" si="714"/>
        <v>96506.700000000012</v>
      </c>
      <c r="T851" s="32">
        <f t="shared" si="715"/>
        <v>96399.200000000012</v>
      </c>
      <c r="U851" s="32">
        <f t="shared" si="780"/>
        <v>0</v>
      </c>
      <c r="V851" s="32">
        <f t="shared" si="716"/>
        <v>84787.900000000009</v>
      </c>
      <c r="W851" s="32">
        <f t="shared" si="717"/>
        <v>96506.700000000012</v>
      </c>
      <c r="X851" s="32">
        <f t="shared" si="718"/>
        <v>96399.200000000012</v>
      </c>
      <c r="Y851" s="32">
        <f t="shared" si="781"/>
        <v>0</v>
      </c>
      <c r="Z851" s="32">
        <f t="shared" si="782"/>
        <v>0</v>
      </c>
      <c r="AA851" s="32">
        <f t="shared" si="783"/>
        <v>0</v>
      </c>
      <c r="AB851" s="32">
        <f t="shared" si="719"/>
        <v>84787.900000000009</v>
      </c>
      <c r="AC851" s="32">
        <f t="shared" si="720"/>
        <v>96506.700000000012</v>
      </c>
      <c r="AD851" s="32">
        <f t="shared" si="721"/>
        <v>96399.200000000012</v>
      </c>
      <c r="AE851" s="32">
        <f t="shared" si="784"/>
        <v>0</v>
      </c>
      <c r="AF851" s="33"/>
      <c r="AG851" s="34"/>
      <c r="AH851" s="1" t="str">
        <f t="shared" si="722"/>
        <v/>
      </c>
    </row>
    <row r="852" ht="31.5">
      <c r="A852" s="14" t="s">
        <v>542</v>
      </c>
      <c r="B852" s="15" t="s">
        <v>48</v>
      </c>
      <c r="C852" s="14"/>
      <c r="D852" s="14"/>
      <c r="E852" s="31" t="s">
        <v>49</v>
      </c>
      <c r="F852" s="32">
        <f t="shared" si="771"/>
        <v>84787.900000000009</v>
      </c>
      <c r="G852" s="32">
        <f t="shared" si="772"/>
        <v>96506.700000000012</v>
      </c>
      <c r="H852" s="32">
        <f t="shared" si="773"/>
        <v>96399.200000000012</v>
      </c>
      <c r="I852" s="32">
        <f t="shared" si="774"/>
        <v>0</v>
      </c>
      <c r="J852" s="32">
        <f t="shared" si="775"/>
        <v>0</v>
      </c>
      <c r="K852" s="32">
        <f t="shared" si="776"/>
        <v>0</v>
      </c>
      <c r="L852" s="32">
        <f t="shared" si="737"/>
        <v>84787.900000000009</v>
      </c>
      <c r="M852" s="32">
        <f t="shared" si="738"/>
        <v>96506.700000000012</v>
      </c>
      <c r="N852" s="32">
        <f t="shared" si="739"/>
        <v>96399.200000000012</v>
      </c>
      <c r="O852" s="32">
        <f t="shared" si="777"/>
        <v>0</v>
      </c>
      <c r="P852" s="32">
        <f t="shared" si="778"/>
        <v>0</v>
      </c>
      <c r="Q852" s="32">
        <f t="shared" si="779"/>
        <v>0</v>
      </c>
      <c r="R852" s="32">
        <f t="shared" si="713"/>
        <v>84787.900000000009</v>
      </c>
      <c r="S852" s="32">
        <f t="shared" si="714"/>
        <v>96506.700000000012</v>
      </c>
      <c r="T852" s="32">
        <f t="shared" si="715"/>
        <v>96399.200000000012</v>
      </c>
      <c r="U852" s="32">
        <f t="shared" si="780"/>
        <v>0</v>
      </c>
      <c r="V852" s="32">
        <f t="shared" si="716"/>
        <v>84787.900000000009</v>
      </c>
      <c r="W852" s="32">
        <f t="shared" si="717"/>
        <v>96506.700000000012</v>
      </c>
      <c r="X852" s="32">
        <f t="shared" si="718"/>
        <v>96399.200000000012</v>
      </c>
      <c r="Y852" s="32">
        <f t="shared" si="781"/>
        <v>0</v>
      </c>
      <c r="Z852" s="32">
        <f t="shared" si="782"/>
        <v>0</v>
      </c>
      <c r="AA852" s="32">
        <f t="shared" si="783"/>
        <v>0</v>
      </c>
      <c r="AB852" s="32">
        <f t="shared" si="719"/>
        <v>84787.900000000009</v>
      </c>
      <c r="AC852" s="32">
        <f t="shared" si="720"/>
        <v>96506.700000000012</v>
      </c>
      <c r="AD852" s="32">
        <f t="shared" si="721"/>
        <v>96399.200000000012</v>
      </c>
      <c r="AE852" s="32">
        <f t="shared" si="784"/>
        <v>0</v>
      </c>
      <c r="AF852" s="33"/>
      <c r="AG852" s="34"/>
      <c r="AH852" s="1" t="str">
        <f t="shared" si="722"/>
        <v/>
      </c>
    </row>
    <row r="853">
      <c r="A853" s="14" t="s">
        <v>542</v>
      </c>
      <c r="B853" s="15">
        <v>200</v>
      </c>
      <c r="C853" s="14" t="s">
        <v>50</v>
      </c>
      <c r="D853" s="14" t="s">
        <v>51</v>
      </c>
      <c r="E853" s="31" t="s">
        <v>52</v>
      </c>
      <c r="F853" s="32">
        <v>84787.900000000009</v>
      </c>
      <c r="G853" s="32">
        <v>96506.700000000012</v>
      </c>
      <c r="H853" s="32">
        <v>96399.200000000012</v>
      </c>
      <c r="I853" s="32"/>
      <c r="J853" s="32"/>
      <c r="K853" s="32"/>
      <c r="L853" s="32">
        <f t="shared" si="737"/>
        <v>84787.900000000009</v>
      </c>
      <c r="M853" s="32">
        <f t="shared" si="738"/>
        <v>96506.700000000012</v>
      </c>
      <c r="N853" s="32">
        <f t="shared" si="739"/>
        <v>96399.200000000012</v>
      </c>
      <c r="O853" s="32"/>
      <c r="P853" s="32"/>
      <c r="Q853" s="32"/>
      <c r="R853" s="32">
        <f t="shared" si="713"/>
        <v>84787.900000000009</v>
      </c>
      <c r="S853" s="32">
        <f t="shared" si="714"/>
        <v>96506.700000000012</v>
      </c>
      <c r="T853" s="32">
        <f t="shared" si="715"/>
        <v>96399.200000000012</v>
      </c>
      <c r="U853" s="32"/>
      <c r="V853" s="32">
        <f t="shared" si="716"/>
        <v>84787.900000000009</v>
      </c>
      <c r="W853" s="32">
        <f t="shared" si="717"/>
        <v>96506.700000000012</v>
      </c>
      <c r="X853" s="32">
        <f t="shared" si="718"/>
        <v>96399.200000000012</v>
      </c>
      <c r="Y853" s="32"/>
      <c r="Z853" s="32"/>
      <c r="AA853" s="32"/>
      <c r="AB853" s="32">
        <f t="shared" si="719"/>
        <v>84787.900000000009</v>
      </c>
      <c r="AC853" s="32">
        <f t="shared" si="720"/>
        <v>96506.700000000012</v>
      </c>
      <c r="AD853" s="32">
        <f t="shared" si="721"/>
        <v>96399.200000000012</v>
      </c>
      <c r="AE853" s="32"/>
      <c r="AF853" s="33"/>
      <c r="AG853" s="34"/>
      <c r="AH853" s="1" t="str">
        <f t="shared" si="722"/>
        <v>0503</v>
      </c>
    </row>
    <row r="854" ht="47.25">
      <c r="A854" s="14" t="s">
        <v>544</v>
      </c>
      <c r="B854" s="15"/>
      <c r="C854" s="14"/>
      <c r="D854" s="14"/>
      <c r="E854" s="31" t="s">
        <v>545</v>
      </c>
      <c r="F854" s="32">
        <f t="shared" si="771"/>
        <v>696674</v>
      </c>
      <c r="G854" s="32">
        <f t="shared" si="772"/>
        <v>324420.80000000005</v>
      </c>
      <c r="H854" s="32">
        <f t="shared" si="773"/>
        <v>0</v>
      </c>
      <c r="I854" s="32">
        <f t="shared" si="774"/>
        <v>0</v>
      </c>
      <c r="J854" s="32">
        <f t="shared" si="775"/>
        <v>0</v>
      </c>
      <c r="K854" s="32">
        <f t="shared" si="776"/>
        <v>0</v>
      </c>
      <c r="L854" s="32">
        <f t="shared" si="737"/>
        <v>696674</v>
      </c>
      <c r="M854" s="32">
        <f t="shared" si="738"/>
        <v>324420.80000000005</v>
      </c>
      <c r="N854" s="32">
        <f t="shared" si="739"/>
        <v>0</v>
      </c>
      <c r="O854" s="32">
        <f t="shared" si="777"/>
        <v>1972.71</v>
      </c>
      <c r="P854" s="32">
        <f t="shared" si="778"/>
        <v>12316.219999999999</v>
      </c>
      <c r="Q854" s="32">
        <f t="shared" si="779"/>
        <v>0</v>
      </c>
      <c r="R854" s="32">
        <f t="shared" si="713"/>
        <v>698646.70999999996</v>
      </c>
      <c r="S854" s="32">
        <f t="shared" si="714"/>
        <v>336737.02000000002</v>
      </c>
      <c r="T854" s="32">
        <f t="shared" si="715"/>
        <v>0</v>
      </c>
      <c r="U854" s="32">
        <f t="shared" si="780"/>
        <v>-531.60000000000002</v>
      </c>
      <c r="V854" s="32">
        <f t="shared" si="716"/>
        <v>698115.10999999999</v>
      </c>
      <c r="W854" s="32">
        <f t="shared" si="717"/>
        <v>336737.02000000002</v>
      </c>
      <c r="X854" s="32">
        <f t="shared" si="718"/>
        <v>0</v>
      </c>
      <c r="Y854" s="32">
        <f t="shared" si="781"/>
        <v>0</v>
      </c>
      <c r="Z854" s="32">
        <f t="shared" si="782"/>
        <v>0</v>
      </c>
      <c r="AA854" s="32">
        <f t="shared" si="783"/>
        <v>0</v>
      </c>
      <c r="AB854" s="32">
        <f t="shared" si="719"/>
        <v>698115.10999999999</v>
      </c>
      <c r="AC854" s="32">
        <f t="shared" si="720"/>
        <v>336737.02000000002</v>
      </c>
      <c r="AD854" s="32">
        <f t="shared" si="721"/>
        <v>0</v>
      </c>
      <c r="AE854" s="32">
        <f t="shared" si="784"/>
        <v>0</v>
      </c>
      <c r="AF854" s="33"/>
      <c r="AG854" s="34"/>
      <c r="AH854" s="1" t="str">
        <f t="shared" si="722"/>
        <v/>
      </c>
    </row>
    <row r="855" ht="31.5">
      <c r="A855" s="14" t="s">
        <v>544</v>
      </c>
      <c r="B855" s="15" t="s">
        <v>48</v>
      </c>
      <c r="C855" s="14"/>
      <c r="D855" s="14"/>
      <c r="E855" s="31" t="s">
        <v>49</v>
      </c>
      <c r="F855" s="32">
        <f t="shared" si="771"/>
        <v>696674</v>
      </c>
      <c r="G855" s="32">
        <f t="shared" si="772"/>
        <v>324420.80000000005</v>
      </c>
      <c r="H855" s="32">
        <f t="shared" si="773"/>
        <v>0</v>
      </c>
      <c r="I855" s="32">
        <f t="shared" si="774"/>
        <v>0</v>
      </c>
      <c r="J855" s="32">
        <f t="shared" si="775"/>
        <v>0</v>
      </c>
      <c r="K855" s="32">
        <f t="shared" si="776"/>
        <v>0</v>
      </c>
      <c r="L855" s="32">
        <f t="shared" si="737"/>
        <v>696674</v>
      </c>
      <c r="M855" s="32">
        <f t="shared" si="738"/>
        <v>324420.80000000005</v>
      </c>
      <c r="N855" s="32">
        <f t="shared" si="739"/>
        <v>0</v>
      </c>
      <c r="O855" s="32">
        <f t="shared" si="777"/>
        <v>1972.71</v>
      </c>
      <c r="P855" s="32">
        <f t="shared" si="778"/>
        <v>12316.219999999999</v>
      </c>
      <c r="Q855" s="32">
        <f t="shared" si="779"/>
        <v>0</v>
      </c>
      <c r="R855" s="32">
        <f t="shared" si="713"/>
        <v>698646.70999999996</v>
      </c>
      <c r="S855" s="32">
        <f t="shared" si="714"/>
        <v>336737.02000000002</v>
      </c>
      <c r="T855" s="32">
        <f t="shared" si="715"/>
        <v>0</v>
      </c>
      <c r="U855" s="32">
        <f t="shared" si="780"/>
        <v>-531.60000000000002</v>
      </c>
      <c r="V855" s="32">
        <f t="shared" si="716"/>
        <v>698115.10999999999</v>
      </c>
      <c r="W855" s="32">
        <f t="shared" si="717"/>
        <v>336737.02000000002</v>
      </c>
      <c r="X855" s="32">
        <f t="shared" si="718"/>
        <v>0</v>
      </c>
      <c r="Y855" s="32">
        <f t="shared" si="781"/>
        <v>0</v>
      </c>
      <c r="Z855" s="32">
        <f t="shared" si="782"/>
        <v>0</v>
      </c>
      <c r="AA855" s="32">
        <f t="shared" si="783"/>
        <v>0</v>
      </c>
      <c r="AB855" s="32">
        <f t="shared" si="719"/>
        <v>698115.10999999999</v>
      </c>
      <c r="AC855" s="32">
        <f t="shared" si="720"/>
        <v>336737.02000000002</v>
      </c>
      <c r="AD855" s="32">
        <f t="shared" si="721"/>
        <v>0</v>
      </c>
      <c r="AE855" s="32">
        <f t="shared" si="784"/>
        <v>0</v>
      </c>
      <c r="AF855" s="33"/>
      <c r="AG855" s="34"/>
      <c r="AH855" s="1" t="str">
        <f t="shared" si="722"/>
        <v/>
      </c>
    </row>
    <row r="856">
      <c r="A856" s="14" t="s">
        <v>544</v>
      </c>
      <c r="B856" s="15">
        <v>200</v>
      </c>
      <c r="C856" s="14" t="s">
        <v>50</v>
      </c>
      <c r="D856" s="14" t="s">
        <v>51</v>
      </c>
      <c r="E856" s="31" t="s">
        <v>52</v>
      </c>
      <c r="F856" s="32">
        <v>696674</v>
      </c>
      <c r="G856" s="32">
        <v>324420.80000000005</v>
      </c>
      <c r="H856" s="32"/>
      <c r="I856" s="32"/>
      <c r="J856" s="32"/>
      <c r="K856" s="32"/>
      <c r="L856" s="32">
        <f t="shared" si="737"/>
        <v>696674</v>
      </c>
      <c r="M856" s="32">
        <f t="shared" si="738"/>
        <v>324420.80000000005</v>
      </c>
      <c r="N856" s="32">
        <f t="shared" si="739"/>
        <v>0</v>
      </c>
      <c r="O856" s="32">
        <f>531.6+1441.11</f>
        <v>1972.71</v>
      </c>
      <c r="P856" s="32">
        <v>12316.219999999999</v>
      </c>
      <c r="Q856" s="32"/>
      <c r="R856" s="32">
        <f t="shared" si="713"/>
        <v>698646.70999999996</v>
      </c>
      <c r="S856" s="32">
        <f t="shared" si="714"/>
        <v>336737.02000000002</v>
      </c>
      <c r="T856" s="32">
        <f t="shared" si="715"/>
        <v>0</v>
      </c>
      <c r="U856" s="32">
        <v>-531.60000000000002</v>
      </c>
      <c r="V856" s="32">
        <f t="shared" si="716"/>
        <v>698115.10999999999</v>
      </c>
      <c r="W856" s="32">
        <f t="shared" si="717"/>
        <v>336737.02000000002</v>
      </c>
      <c r="X856" s="32">
        <f t="shared" si="718"/>
        <v>0</v>
      </c>
      <c r="Y856" s="32"/>
      <c r="Z856" s="32"/>
      <c r="AA856" s="32"/>
      <c r="AB856" s="32">
        <f t="shared" si="719"/>
        <v>698115.10999999999</v>
      </c>
      <c r="AC856" s="32">
        <f t="shared" si="720"/>
        <v>336737.02000000002</v>
      </c>
      <c r="AD856" s="32">
        <f t="shared" si="721"/>
        <v>0</v>
      </c>
      <c r="AE856" s="32"/>
      <c r="AF856" s="33"/>
      <c r="AG856" s="34"/>
      <c r="AH856" s="1" t="str">
        <f t="shared" si="722"/>
        <v>0503</v>
      </c>
    </row>
    <row r="857">
      <c r="A857" s="14" t="s">
        <v>546</v>
      </c>
      <c r="B857" s="15"/>
      <c r="C857" s="14"/>
      <c r="D857" s="14"/>
      <c r="E857" s="35" t="s">
        <v>547</v>
      </c>
      <c r="F857" s="32"/>
      <c r="G857" s="32"/>
      <c r="H857" s="32"/>
      <c r="I857" s="32"/>
      <c r="J857" s="32"/>
      <c r="K857" s="32"/>
      <c r="L857" s="32"/>
      <c r="M857" s="32"/>
      <c r="N857" s="32"/>
      <c r="O857" s="32">
        <f t="shared" ref="O857:O858" si="785">O858</f>
        <v>270.44900000000001</v>
      </c>
      <c r="P857" s="32">
        <f t="shared" si="778"/>
        <v>0</v>
      </c>
      <c r="Q857" s="32">
        <f t="shared" si="779"/>
        <v>0</v>
      </c>
      <c r="R857" s="32">
        <f t="shared" si="713"/>
        <v>270.44900000000001</v>
      </c>
      <c r="S857" s="32">
        <f t="shared" si="714"/>
        <v>0</v>
      </c>
      <c r="T857" s="32">
        <f t="shared" si="715"/>
        <v>0</v>
      </c>
      <c r="U857" s="32">
        <f t="shared" si="780"/>
        <v>0</v>
      </c>
      <c r="V857" s="32">
        <f t="shared" si="716"/>
        <v>270.44900000000001</v>
      </c>
      <c r="W857" s="32">
        <f t="shared" si="717"/>
        <v>0</v>
      </c>
      <c r="X857" s="32">
        <f t="shared" si="718"/>
        <v>0</v>
      </c>
      <c r="Y857" s="32">
        <f t="shared" si="781"/>
        <v>0</v>
      </c>
      <c r="Z857" s="32">
        <f t="shared" si="782"/>
        <v>0</v>
      </c>
      <c r="AA857" s="32">
        <f t="shared" si="783"/>
        <v>0</v>
      </c>
      <c r="AB857" s="32">
        <f t="shared" si="719"/>
        <v>270.44900000000001</v>
      </c>
      <c r="AC857" s="32">
        <f t="shared" si="720"/>
        <v>0</v>
      </c>
      <c r="AD857" s="32">
        <f t="shared" si="721"/>
        <v>0</v>
      </c>
      <c r="AE857" s="32">
        <f t="shared" si="784"/>
        <v>0</v>
      </c>
      <c r="AF857" s="33"/>
      <c r="AG857" s="34"/>
      <c r="AH857" s="1" t="str">
        <f t="shared" si="722"/>
        <v/>
      </c>
    </row>
    <row r="858">
      <c r="A858" s="14" t="s">
        <v>546</v>
      </c>
      <c r="B858" s="15" t="s">
        <v>48</v>
      </c>
      <c r="C858" s="14"/>
      <c r="D858" s="14"/>
      <c r="E858" s="31" t="s">
        <v>49</v>
      </c>
      <c r="F858" s="32"/>
      <c r="G858" s="32"/>
      <c r="H858" s="32"/>
      <c r="I858" s="32"/>
      <c r="J858" s="32"/>
      <c r="K858" s="32"/>
      <c r="L858" s="32"/>
      <c r="M858" s="32"/>
      <c r="N858" s="32"/>
      <c r="O858" s="32">
        <f t="shared" si="785"/>
        <v>270.44900000000001</v>
      </c>
      <c r="P858" s="32">
        <f t="shared" si="778"/>
        <v>0</v>
      </c>
      <c r="Q858" s="32">
        <f t="shared" si="779"/>
        <v>0</v>
      </c>
      <c r="R858" s="32">
        <f t="shared" si="713"/>
        <v>270.44900000000001</v>
      </c>
      <c r="S858" s="32">
        <f t="shared" si="714"/>
        <v>0</v>
      </c>
      <c r="T858" s="32">
        <f t="shared" si="715"/>
        <v>0</v>
      </c>
      <c r="U858" s="32">
        <f t="shared" si="780"/>
        <v>0</v>
      </c>
      <c r="V858" s="32">
        <f t="shared" si="716"/>
        <v>270.44900000000001</v>
      </c>
      <c r="W858" s="32">
        <f t="shared" si="717"/>
        <v>0</v>
      </c>
      <c r="X858" s="32">
        <f t="shared" si="718"/>
        <v>0</v>
      </c>
      <c r="Y858" s="32">
        <f t="shared" si="781"/>
        <v>0</v>
      </c>
      <c r="Z858" s="32">
        <f t="shared" si="782"/>
        <v>0</v>
      </c>
      <c r="AA858" s="32">
        <f t="shared" si="783"/>
        <v>0</v>
      </c>
      <c r="AB858" s="32">
        <f t="shared" si="719"/>
        <v>270.44900000000001</v>
      </c>
      <c r="AC858" s="32">
        <f t="shared" si="720"/>
        <v>0</v>
      </c>
      <c r="AD858" s="32">
        <f t="shared" si="721"/>
        <v>0</v>
      </c>
      <c r="AE858" s="32">
        <f t="shared" si="784"/>
        <v>0</v>
      </c>
      <c r="AF858" s="33"/>
      <c r="AG858" s="34"/>
      <c r="AH858" s="1" t="str">
        <f t="shared" si="722"/>
        <v/>
      </c>
    </row>
    <row r="859">
      <c r="A859" s="14" t="s">
        <v>546</v>
      </c>
      <c r="B859" s="15">
        <v>200</v>
      </c>
      <c r="C859" s="14" t="s">
        <v>50</v>
      </c>
      <c r="D859" s="14" t="s">
        <v>51</v>
      </c>
      <c r="E859" s="31" t="s">
        <v>52</v>
      </c>
      <c r="F859" s="32"/>
      <c r="G859" s="32"/>
      <c r="H859" s="32"/>
      <c r="I859" s="32"/>
      <c r="J859" s="32"/>
      <c r="K859" s="32"/>
      <c r="L859" s="32"/>
      <c r="M859" s="32"/>
      <c r="N859" s="32"/>
      <c r="O859" s="32">
        <v>270.44900000000001</v>
      </c>
      <c r="P859" s="32"/>
      <c r="Q859" s="32"/>
      <c r="R859" s="32">
        <f t="shared" si="713"/>
        <v>270.44900000000001</v>
      </c>
      <c r="S859" s="32">
        <f t="shared" si="714"/>
        <v>0</v>
      </c>
      <c r="T859" s="32">
        <f t="shared" si="715"/>
        <v>0</v>
      </c>
      <c r="U859" s="32"/>
      <c r="V859" s="32">
        <f t="shared" si="716"/>
        <v>270.44900000000001</v>
      </c>
      <c r="W859" s="32">
        <f t="shared" si="717"/>
        <v>0</v>
      </c>
      <c r="X859" s="32">
        <f t="shared" si="718"/>
        <v>0</v>
      </c>
      <c r="Y859" s="32"/>
      <c r="Z859" s="32"/>
      <c r="AA859" s="32"/>
      <c r="AB859" s="32">
        <f t="shared" si="719"/>
        <v>270.44900000000001</v>
      </c>
      <c r="AC859" s="32">
        <f t="shared" si="720"/>
        <v>0</v>
      </c>
      <c r="AD859" s="32">
        <f t="shared" si="721"/>
        <v>0</v>
      </c>
      <c r="AE859" s="32"/>
      <c r="AF859" s="33"/>
      <c r="AG859" s="34"/>
      <c r="AH859" s="1" t="str">
        <f t="shared" si="722"/>
        <v>0503</v>
      </c>
    </row>
    <row r="860" ht="47.25">
      <c r="A860" s="14" t="s">
        <v>548</v>
      </c>
      <c r="B860" s="15"/>
      <c r="C860" s="14"/>
      <c r="D860" s="14"/>
      <c r="E860" s="31" t="s">
        <v>549</v>
      </c>
      <c r="F860" s="32">
        <f>F861+F863</f>
        <v>398344.69999999995</v>
      </c>
      <c r="G860" s="32">
        <f>G861+G863</f>
        <v>1080708</v>
      </c>
      <c r="H860" s="32">
        <f>H861+H863</f>
        <v>0</v>
      </c>
      <c r="I860" s="32">
        <f>I861+I863</f>
        <v>0</v>
      </c>
      <c r="J860" s="32">
        <f>J861+J863</f>
        <v>0</v>
      </c>
      <c r="K860" s="32">
        <f>K861+K863</f>
        <v>0</v>
      </c>
      <c r="L860" s="32">
        <f t="shared" si="737"/>
        <v>398344.69999999995</v>
      </c>
      <c r="M860" s="32">
        <f t="shared" si="738"/>
        <v>1080708</v>
      </c>
      <c r="N860" s="32">
        <f t="shared" si="739"/>
        <v>0</v>
      </c>
      <c r="O860" s="32">
        <f>O861+O863</f>
        <v>0</v>
      </c>
      <c r="P860" s="32">
        <f>P861+P863</f>
        <v>0</v>
      </c>
      <c r="Q860" s="32">
        <f>Q861+Q863</f>
        <v>0</v>
      </c>
      <c r="R860" s="32">
        <f t="shared" si="713"/>
        <v>398344.69999999995</v>
      </c>
      <c r="S860" s="32">
        <f t="shared" si="714"/>
        <v>1080708</v>
      </c>
      <c r="T860" s="32">
        <f t="shared" si="715"/>
        <v>0</v>
      </c>
      <c r="U860" s="32">
        <f>U861+U863</f>
        <v>0</v>
      </c>
      <c r="V860" s="32">
        <f t="shared" si="716"/>
        <v>398344.69999999995</v>
      </c>
      <c r="W860" s="32">
        <f t="shared" si="717"/>
        <v>1080708</v>
      </c>
      <c r="X860" s="32">
        <f t="shared" si="718"/>
        <v>0</v>
      </c>
      <c r="Y860" s="32">
        <f>Y861+Y863</f>
        <v>0</v>
      </c>
      <c r="Z860" s="32">
        <f>Z861+Z863</f>
        <v>266770.40000000002</v>
      </c>
      <c r="AA860" s="32">
        <f>AA861+AA863</f>
        <v>0</v>
      </c>
      <c r="AB860" s="32">
        <f t="shared" si="719"/>
        <v>398344.69999999995</v>
      </c>
      <c r="AC860" s="32">
        <f t="shared" si="720"/>
        <v>1347478.3999999999</v>
      </c>
      <c r="AD860" s="32">
        <f t="shared" si="721"/>
        <v>0</v>
      </c>
      <c r="AE860" s="32">
        <f>AE861+AE863</f>
        <v>0</v>
      </c>
      <c r="AF860" s="33"/>
      <c r="AG860" s="34"/>
      <c r="AH860" s="1" t="str">
        <f t="shared" si="722"/>
        <v/>
      </c>
    </row>
    <row r="861" ht="31.5">
      <c r="A861" s="14" t="s">
        <v>548</v>
      </c>
      <c r="B861" s="15" t="s">
        <v>48</v>
      </c>
      <c r="C861" s="14"/>
      <c r="D861" s="14"/>
      <c r="E861" s="31" t="s">
        <v>49</v>
      </c>
      <c r="F861" s="32">
        <f t="shared" si="771"/>
        <v>233944.69999999998</v>
      </c>
      <c r="G861" s="32">
        <f t="shared" si="772"/>
        <v>680708</v>
      </c>
      <c r="H861" s="32">
        <f t="shared" si="773"/>
        <v>0</v>
      </c>
      <c r="I861" s="32">
        <f>I862</f>
        <v>0</v>
      </c>
      <c r="J861" s="32">
        <f>J862</f>
        <v>0</v>
      </c>
      <c r="K861" s="32">
        <f>K862</f>
        <v>0</v>
      </c>
      <c r="L861" s="32">
        <f t="shared" si="737"/>
        <v>233944.69999999998</v>
      </c>
      <c r="M861" s="32">
        <f t="shared" si="738"/>
        <v>680708</v>
      </c>
      <c r="N861" s="32">
        <f t="shared" si="739"/>
        <v>0</v>
      </c>
      <c r="O861" s="32">
        <f>O862</f>
        <v>0</v>
      </c>
      <c r="P861" s="32">
        <f>P862</f>
        <v>0</v>
      </c>
      <c r="Q861" s="32">
        <f>Q862</f>
        <v>0</v>
      </c>
      <c r="R861" s="32">
        <f t="shared" si="713"/>
        <v>233944.69999999998</v>
      </c>
      <c r="S861" s="32">
        <f t="shared" si="714"/>
        <v>680708</v>
      </c>
      <c r="T861" s="32">
        <f t="shared" si="715"/>
        <v>0</v>
      </c>
      <c r="U861" s="32">
        <f>U862</f>
        <v>0</v>
      </c>
      <c r="V861" s="32">
        <f t="shared" si="716"/>
        <v>233944.69999999998</v>
      </c>
      <c r="W861" s="32">
        <f t="shared" si="717"/>
        <v>680708</v>
      </c>
      <c r="X861" s="32">
        <f t="shared" si="718"/>
        <v>0</v>
      </c>
      <c r="Y861" s="32">
        <f>Y862</f>
        <v>0</v>
      </c>
      <c r="Z861" s="32">
        <f>Z862</f>
        <v>266770.40000000002</v>
      </c>
      <c r="AA861" s="32">
        <f>AA862</f>
        <v>0</v>
      </c>
      <c r="AB861" s="32">
        <f t="shared" si="719"/>
        <v>233944.69999999998</v>
      </c>
      <c r="AC861" s="32">
        <f t="shared" si="720"/>
        <v>947478.40000000002</v>
      </c>
      <c r="AD861" s="32">
        <f t="shared" si="721"/>
        <v>0</v>
      </c>
      <c r="AE861" s="32">
        <f>AE862</f>
        <v>0</v>
      </c>
      <c r="AF861" s="33"/>
      <c r="AG861" s="34"/>
      <c r="AH861" s="1" t="str">
        <f t="shared" si="722"/>
        <v/>
      </c>
    </row>
    <row r="862">
      <c r="A862" s="14" t="s">
        <v>548</v>
      </c>
      <c r="B862" s="15">
        <v>200</v>
      </c>
      <c r="C862" s="14" t="s">
        <v>50</v>
      </c>
      <c r="D862" s="14" t="s">
        <v>51</v>
      </c>
      <c r="E862" s="31" t="s">
        <v>52</v>
      </c>
      <c r="F862" s="32">
        <v>233944.69999999998</v>
      </c>
      <c r="G862" s="32">
        <v>680708</v>
      </c>
      <c r="H862" s="32"/>
      <c r="I862" s="32"/>
      <c r="J862" s="32"/>
      <c r="K862" s="32"/>
      <c r="L862" s="32">
        <f t="shared" si="737"/>
        <v>233944.69999999998</v>
      </c>
      <c r="M862" s="32">
        <f t="shared" si="738"/>
        <v>680708</v>
      </c>
      <c r="N862" s="32">
        <f t="shared" si="739"/>
        <v>0</v>
      </c>
      <c r="O862" s="32"/>
      <c r="P862" s="32"/>
      <c r="Q862" s="32"/>
      <c r="R862" s="32">
        <f t="shared" si="713"/>
        <v>233944.69999999998</v>
      </c>
      <c r="S862" s="32">
        <f t="shared" si="714"/>
        <v>680708</v>
      </c>
      <c r="T862" s="32">
        <f t="shared" si="715"/>
        <v>0</v>
      </c>
      <c r="U862" s="32"/>
      <c r="V862" s="32">
        <f t="shared" si="716"/>
        <v>233944.69999999998</v>
      </c>
      <c r="W862" s="32">
        <f t="shared" si="717"/>
        <v>680708</v>
      </c>
      <c r="X862" s="32">
        <f t="shared" si="718"/>
        <v>0</v>
      </c>
      <c r="Y862" s="32"/>
      <c r="Z862" s="32">
        <v>266770.40000000002</v>
      </c>
      <c r="AA862" s="32"/>
      <c r="AB862" s="32">
        <f t="shared" si="719"/>
        <v>233944.69999999998</v>
      </c>
      <c r="AC862" s="32">
        <f t="shared" si="720"/>
        <v>947478.40000000002</v>
      </c>
      <c r="AD862" s="32">
        <f t="shared" si="721"/>
        <v>0</v>
      </c>
      <c r="AE862" s="32"/>
      <c r="AF862" s="33"/>
      <c r="AG862" s="34"/>
      <c r="AH862" s="1" t="str">
        <f t="shared" si="722"/>
        <v>0503</v>
      </c>
    </row>
    <row r="863" ht="47.25">
      <c r="A863" s="14" t="s">
        <v>548</v>
      </c>
      <c r="B863" s="15" t="s">
        <v>29</v>
      </c>
      <c r="C863" s="14"/>
      <c r="D863" s="14"/>
      <c r="E863" s="31" t="s">
        <v>30</v>
      </c>
      <c r="F863" s="32">
        <f t="shared" si="771"/>
        <v>164400</v>
      </c>
      <c r="G863" s="32">
        <f t="shared" si="772"/>
        <v>400000</v>
      </c>
      <c r="H863" s="32">
        <f t="shared" si="773"/>
        <v>0</v>
      </c>
      <c r="I863" s="32">
        <f>I864</f>
        <v>0</v>
      </c>
      <c r="J863" s="32">
        <f>J864</f>
        <v>0</v>
      </c>
      <c r="K863" s="32">
        <f>K864</f>
        <v>0</v>
      </c>
      <c r="L863" s="32">
        <f t="shared" si="737"/>
        <v>164400</v>
      </c>
      <c r="M863" s="32">
        <f t="shared" si="738"/>
        <v>400000</v>
      </c>
      <c r="N863" s="32">
        <f t="shared" si="739"/>
        <v>0</v>
      </c>
      <c r="O863" s="32">
        <f>O864</f>
        <v>0</v>
      </c>
      <c r="P863" s="32">
        <f>P864</f>
        <v>0</v>
      </c>
      <c r="Q863" s="32">
        <f>Q864</f>
        <v>0</v>
      </c>
      <c r="R863" s="32">
        <f t="shared" si="713"/>
        <v>164400</v>
      </c>
      <c r="S863" s="32">
        <f t="shared" si="714"/>
        <v>400000</v>
      </c>
      <c r="T863" s="32">
        <f t="shared" si="715"/>
        <v>0</v>
      </c>
      <c r="U863" s="32">
        <f>U864</f>
        <v>0</v>
      </c>
      <c r="V863" s="32">
        <f t="shared" si="716"/>
        <v>164400</v>
      </c>
      <c r="W863" s="32">
        <f t="shared" si="717"/>
        <v>400000</v>
      </c>
      <c r="X863" s="32">
        <f t="shared" si="718"/>
        <v>0</v>
      </c>
      <c r="Y863" s="32">
        <f>Y864</f>
        <v>0</v>
      </c>
      <c r="Z863" s="32">
        <f>Z864</f>
        <v>0</v>
      </c>
      <c r="AA863" s="32">
        <f>AA864</f>
        <v>0</v>
      </c>
      <c r="AB863" s="32">
        <f t="shared" si="719"/>
        <v>164400</v>
      </c>
      <c r="AC863" s="32">
        <f t="shared" si="720"/>
        <v>400000</v>
      </c>
      <c r="AD863" s="32">
        <f t="shared" si="721"/>
        <v>0</v>
      </c>
      <c r="AE863" s="32">
        <f>AE864</f>
        <v>0</v>
      </c>
      <c r="AF863" s="33"/>
      <c r="AG863" s="34"/>
      <c r="AH863" s="1" t="str">
        <f t="shared" si="722"/>
        <v/>
      </c>
    </row>
    <row r="864">
      <c r="A864" s="14" t="s">
        <v>548</v>
      </c>
      <c r="B864" s="15">
        <v>400</v>
      </c>
      <c r="C864" s="14" t="s">
        <v>50</v>
      </c>
      <c r="D864" s="14" t="s">
        <v>51</v>
      </c>
      <c r="E864" s="31" t="s">
        <v>52</v>
      </c>
      <c r="F864" s="32">
        <v>164400</v>
      </c>
      <c r="G864" s="32">
        <v>400000</v>
      </c>
      <c r="H864" s="32"/>
      <c r="I864" s="32"/>
      <c r="J864" s="32"/>
      <c r="K864" s="32"/>
      <c r="L864" s="32">
        <f t="shared" si="737"/>
        <v>164400</v>
      </c>
      <c r="M864" s="32">
        <f t="shared" si="738"/>
        <v>400000</v>
      </c>
      <c r="N864" s="32">
        <f t="shared" si="739"/>
        <v>0</v>
      </c>
      <c r="O864" s="32"/>
      <c r="P864" s="32"/>
      <c r="Q864" s="32"/>
      <c r="R864" s="32">
        <f t="shared" si="713"/>
        <v>164400</v>
      </c>
      <c r="S864" s="32">
        <f t="shared" si="714"/>
        <v>400000</v>
      </c>
      <c r="T864" s="32">
        <f t="shared" si="715"/>
        <v>0</v>
      </c>
      <c r="U864" s="32"/>
      <c r="V864" s="32">
        <f t="shared" si="716"/>
        <v>164400</v>
      </c>
      <c r="W864" s="32">
        <f t="shared" si="717"/>
        <v>400000</v>
      </c>
      <c r="X864" s="32">
        <f t="shared" si="718"/>
        <v>0</v>
      </c>
      <c r="Y864" s="32"/>
      <c r="Z864" s="32"/>
      <c r="AA864" s="32"/>
      <c r="AB864" s="32">
        <f t="shared" si="719"/>
        <v>164400</v>
      </c>
      <c r="AC864" s="32">
        <f t="shared" si="720"/>
        <v>400000</v>
      </c>
      <c r="AD864" s="32">
        <f t="shared" si="721"/>
        <v>0</v>
      </c>
      <c r="AE864" s="32"/>
      <c r="AF864" s="33"/>
      <c r="AG864" s="34"/>
      <c r="AH864" s="1" t="str">
        <f t="shared" si="722"/>
        <v>0503</v>
      </c>
    </row>
    <row r="865" s="24" customFormat="1">
      <c r="A865" s="25" t="s">
        <v>550</v>
      </c>
      <c r="B865" s="26"/>
      <c r="C865" s="25"/>
      <c r="D865" s="25"/>
      <c r="E865" s="27" t="s">
        <v>24</v>
      </c>
      <c r="F865" s="28">
        <f>F866+F909+F913+F921+F925+F917</f>
        <v>1350811.8999999999</v>
      </c>
      <c r="G865" s="28">
        <f>G866+G909+G913+G921+G925+G917</f>
        <v>1660029.0000000002</v>
      </c>
      <c r="H865" s="28">
        <f>H866+H909+H913+H921+H925+H917</f>
        <v>456515</v>
      </c>
      <c r="I865" s="28">
        <f>I866+I909+I913+I921+I925+I917</f>
        <v>56261.420000000013</v>
      </c>
      <c r="J865" s="28">
        <f>J866+J909+J913+J921+J925+J917</f>
        <v>0</v>
      </c>
      <c r="K865" s="28">
        <f>K866+K909+K913+K921+K925+K917</f>
        <v>0</v>
      </c>
      <c r="L865" s="28">
        <f t="shared" si="737"/>
        <v>1407073.3199999998</v>
      </c>
      <c r="M865" s="28">
        <f t="shared" si="738"/>
        <v>1660029.0000000002</v>
      </c>
      <c r="N865" s="28">
        <f t="shared" si="739"/>
        <v>456515</v>
      </c>
      <c r="O865" s="28">
        <f>O866+O909+O913+O921+O925+O917</f>
        <v>-377929.79700000002</v>
      </c>
      <c r="P865" s="28">
        <f>P866+P909+P913+P921+P925+P917</f>
        <v>-278982.79999999999</v>
      </c>
      <c r="Q865" s="28">
        <f>Q866+Q909+Q913+Q921+Q925+Q917</f>
        <v>718982.80000000005</v>
      </c>
      <c r="R865" s="28">
        <f t="shared" si="713"/>
        <v>1029143.5229999998</v>
      </c>
      <c r="S865" s="28">
        <f t="shared" si="714"/>
        <v>1381046.2000000002</v>
      </c>
      <c r="T865" s="28">
        <f t="shared" si="715"/>
        <v>1175497.8</v>
      </c>
      <c r="U865" s="28">
        <f>U866+U909+U913+U921+U925+U917</f>
        <v>0</v>
      </c>
      <c r="V865" s="28">
        <f t="shared" si="716"/>
        <v>1029143.5229999998</v>
      </c>
      <c r="W865" s="28">
        <f t="shared" si="717"/>
        <v>1381046.2000000002</v>
      </c>
      <c r="X865" s="28">
        <f t="shared" si="718"/>
        <v>1175497.8</v>
      </c>
      <c r="Y865" s="28">
        <f>Y866+Y909+Y913+Y921+Y925+Y917</f>
        <v>-195105.76400000002</v>
      </c>
      <c r="Z865" s="28">
        <f>Z866+Z909+Z913+Z921+Z925+Z917</f>
        <v>-372888.77000000002</v>
      </c>
      <c r="AA865" s="28">
        <f>AA866+AA909+AA913+AA921+AA925+AA917</f>
        <v>0</v>
      </c>
      <c r="AB865" s="28">
        <f t="shared" si="719"/>
        <v>834037.75899999985</v>
      </c>
      <c r="AC865" s="28">
        <f t="shared" si="720"/>
        <v>1008157.4300000002</v>
      </c>
      <c r="AD865" s="28">
        <f t="shared" si="721"/>
        <v>1175497.8</v>
      </c>
      <c r="AE865" s="28">
        <f>AE866+AE909+AE913+AE921+AE925+AE917</f>
        <v>0</v>
      </c>
      <c r="AF865" s="29"/>
      <c r="AG865" s="30"/>
      <c r="AH865" s="24" t="str">
        <f t="shared" si="722"/>
        <v/>
      </c>
    </row>
    <row r="866" ht="31.5">
      <c r="A866" s="14" t="s">
        <v>551</v>
      </c>
      <c r="B866" s="15"/>
      <c r="C866" s="14"/>
      <c r="D866" s="14"/>
      <c r="E866" s="31" t="s">
        <v>552</v>
      </c>
      <c r="F866" s="32">
        <f>F867+F870+F873+F879+F882+F885+F888+F894+F900+F903+F906</f>
        <v>478863.09999999998</v>
      </c>
      <c r="G866" s="32">
        <f>G867+G870+G873+G879+G882+G885+G888+G894+G900+G903+G906</f>
        <v>894433.80000000005</v>
      </c>
      <c r="H866" s="32">
        <f>H867+H870+H873+H879+H882+H885+H888+H894+H900+H903+H906</f>
        <v>0</v>
      </c>
      <c r="I866" s="32">
        <f>I867+I870+I873+I879+I882+I885+I888+I894+I900+I903+I906+I891+I897</f>
        <v>97116.800000000003</v>
      </c>
      <c r="J866" s="32">
        <f>J867+J870+J873+J879+J882+J885+J888+J894+J900+J903+J906+J891+J897</f>
        <v>0</v>
      </c>
      <c r="K866" s="32">
        <f>K867+K870+K873+K879+K882+K885+K888+K894+K900+K903+K906+K891+K897</f>
        <v>0</v>
      </c>
      <c r="L866" s="32">
        <f t="shared" si="737"/>
        <v>575979.90000000002</v>
      </c>
      <c r="M866" s="32">
        <f t="shared" si="738"/>
        <v>894433.80000000005</v>
      </c>
      <c r="N866" s="32">
        <f t="shared" si="739"/>
        <v>0</v>
      </c>
      <c r="O866" s="32">
        <f>O867+O870+O873+O879+O882+O885+O888+O894+O900+O903+O906+O891+O897+O876</f>
        <v>45070.203000000001</v>
      </c>
      <c r="P866" s="32">
        <f>P867+P870+P873+P879+P882+P885+P888+P894+P900+P903+P906+P891+P897+P876</f>
        <v>0</v>
      </c>
      <c r="Q866" s="32">
        <f>Q867+Q870+Q873+Q879+Q882+Q885+Q888+Q894+Q900+Q903+Q906+Q891+Q897+Q876</f>
        <v>0</v>
      </c>
      <c r="R866" s="32">
        <f t="shared" si="713"/>
        <v>621050.103</v>
      </c>
      <c r="S866" s="32">
        <f t="shared" si="714"/>
        <v>894433.80000000005</v>
      </c>
      <c r="T866" s="32">
        <f t="shared" si="715"/>
        <v>0</v>
      </c>
      <c r="U866" s="32">
        <f>U867+U870+U873+U879+U882+U885+U888+U894+U900+U903+U906+U891+U897+U876</f>
        <v>0</v>
      </c>
      <c r="V866" s="32">
        <f t="shared" si="716"/>
        <v>621050.103</v>
      </c>
      <c r="W866" s="32">
        <f t="shared" si="717"/>
        <v>894433.80000000005</v>
      </c>
      <c r="X866" s="32">
        <f t="shared" si="718"/>
        <v>0</v>
      </c>
      <c r="Y866" s="32">
        <f>Y867+Y870+Y873+Y879+Y882+Y885+Y888+Y894+Y900+Y903+Y906+Y891+Y897+Y876</f>
        <v>-204623.53700000001</v>
      </c>
      <c r="Z866" s="32">
        <f>Z867+Z870+Z873+Z879+Z882+Z885+Z888+Z894+Z900+Z903+Z906+Z891+Z897+Z876</f>
        <v>-372888.77000000002</v>
      </c>
      <c r="AA866" s="32">
        <f>AA867+AA870+AA873+AA879+AA882+AA885+AA888+AA894+AA900+AA903+AA906+AA891+AA897+AA876</f>
        <v>0</v>
      </c>
      <c r="AB866" s="32">
        <f t="shared" si="719"/>
        <v>416426.56599999999</v>
      </c>
      <c r="AC866" s="32">
        <f t="shared" si="720"/>
        <v>521545.03000000003</v>
      </c>
      <c r="AD866" s="32">
        <f t="shared" si="721"/>
        <v>0</v>
      </c>
      <c r="AE866" s="32">
        <f>AE867+AE870+AE873+AE879+AE882+AE885+AE888+AE894+AE900+AE903+AE906+AE891+AE897+AE876</f>
        <v>0</v>
      </c>
      <c r="AF866" s="33"/>
      <c r="AG866" s="34"/>
      <c r="AH866" s="1" t="str">
        <f t="shared" si="722"/>
        <v/>
      </c>
    </row>
    <row r="867" ht="47.25" hidden="1">
      <c r="A867" s="14" t="s">
        <v>553</v>
      </c>
      <c r="B867" s="15"/>
      <c r="C867" s="14"/>
      <c r="D867" s="14"/>
      <c r="E867" s="31" t="s">
        <v>554</v>
      </c>
      <c r="F867" s="32">
        <f t="shared" ref="F867:F927" si="786">F868</f>
        <v>0</v>
      </c>
      <c r="G867" s="32">
        <f t="shared" ref="G867:G927" si="787">G868</f>
        <v>271343</v>
      </c>
      <c r="H867" s="32">
        <f t="shared" ref="H867:H927" si="788">H868</f>
        <v>0</v>
      </c>
      <c r="I867" s="32">
        <f t="shared" ref="I867:I927" si="789">I868</f>
        <v>0</v>
      </c>
      <c r="J867" s="32">
        <f t="shared" ref="J867:J927" si="790">J868</f>
        <v>0</v>
      </c>
      <c r="K867" s="32">
        <f t="shared" ref="K867:K927" si="791">K868</f>
        <v>0</v>
      </c>
      <c r="L867" s="32">
        <f t="shared" si="737"/>
        <v>0</v>
      </c>
      <c r="M867" s="32">
        <f t="shared" si="738"/>
        <v>271343</v>
      </c>
      <c r="N867" s="32">
        <f t="shared" si="739"/>
        <v>0</v>
      </c>
      <c r="O867" s="32">
        <f t="shared" ref="O867:O927" si="792">O868</f>
        <v>0</v>
      </c>
      <c r="P867" s="32">
        <f t="shared" ref="P867:P927" si="793">P868</f>
        <v>0</v>
      </c>
      <c r="Q867" s="32">
        <f t="shared" ref="Q867:Q927" si="794">Q868</f>
        <v>0</v>
      </c>
      <c r="R867" s="32">
        <f t="shared" si="713"/>
        <v>0</v>
      </c>
      <c r="S867" s="32">
        <f t="shared" si="714"/>
        <v>271343</v>
      </c>
      <c r="T867" s="32">
        <f t="shared" si="715"/>
        <v>0</v>
      </c>
      <c r="U867" s="32">
        <f t="shared" ref="U867:U927" si="795">U868</f>
        <v>0</v>
      </c>
      <c r="V867" s="32">
        <f t="shared" si="716"/>
        <v>0</v>
      </c>
      <c r="W867" s="32">
        <f t="shared" si="717"/>
        <v>271343</v>
      </c>
      <c r="X867" s="32">
        <f t="shared" si="718"/>
        <v>0</v>
      </c>
      <c r="Y867" s="32">
        <f t="shared" ref="Y867:Y927" si="796">Y868</f>
        <v>0</v>
      </c>
      <c r="Z867" s="32">
        <f t="shared" ref="Z867:Z927" si="797">Z868</f>
        <v>-271343</v>
      </c>
      <c r="AA867" s="32">
        <f t="shared" ref="AA867:AA927" si="798">AA868</f>
        <v>0</v>
      </c>
      <c r="AB867" s="32">
        <f t="shared" si="719"/>
        <v>0</v>
      </c>
      <c r="AC867" s="32">
        <f t="shared" si="720"/>
        <v>0</v>
      </c>
      <c r="AD867" s="32">
        <f t="shared" si="721"/>
        <v>0</v>
      </c>
      <c r="AE867" s="32">
        <f t="shared" ref="AE867:AE927" si="799">AE868</f>
        <v>0</v>
      </c>
      <c r="AF867" s="29">
        <v>0</v>
      </c>
      <c r="AG867" s="34"/>
      <c r="AH867" s="1" t="str">
        <f t="shared" si="722"/>
        <v/>
      </c>
    </row>
    <row r="868" ht="47.25" hidden="1">
      <c r="A868" s="14" t="s">
        <v>553</v>
      </c>
      <c r="B868" s="15" t="s">
        <v>29</v>
      </c>
      <c r="C868" s="14"/>
      <c r="D868" s="14"/>
      <c r="E868" s="31" t="s">
        <v>30</v>
      </c>
      <c r="F868" s="32">
        <f t="shared" si="786"/>
        <v>0</v>
      </c>
      <c r="G868" s="32">
        <f t="shared" si="787"/>
        <v>271343</v>
      </c>
      <c r="H868" s="32">
        <f t="shared" si="788"/>
        <v>0</v>
      </c>
      <c r="I868" s="32">
        <f t="shared" si="789"/>
        <v>0</v>
      </c>
      <c r="J868" s="32">
        <f t="shared" si="790"/>
        <v>0</v>
      </c>
      <c r="K868" s="32">
        <f t="shared" si="791"/>
        <v>0</v>
      </c>
      <c r="L868" s="32">
        <f t="shared" si="737"/>
        <v>0</v>
      </c>
      <c r="M868" s="32">
        <f t="shared" si="738"/>
        <v>271343</v>
      </c>
      <c r="N868" s="32">
        <f t="shared" si="739"/>
        <v>0</v>
      </c>
      <c r="O868" s="32">
        <f t="shared" si="792"/>
        <v>0</v>
      </c>
      <c r="P868" s="32">
        <f t="shared" si="793"/>
        <v>0</v>
      </c>
      <c r="Q868" s="32">
        <f t="shared" si="794"/>
        <v>0</v>
      </c>
      <c r="R868" s="32">
        <f t="shared" ref="R868:R931" si="800">L868+O868</f>
        <v>0</v>
      </c>
      <c r="S868" s="32">
        <f t="shared" ref="S868:S931" si="801">M868+P868</f>
        <v>271343</v>
      </c>
      <c r="T868" s="32">
        <f t="shared" ref="T868:T931" si="802">N868+Q868</f>
        <v>0</v>
      </c>
      <c r="U868" s="32">
        <f t="shared" si="795"/>
        <v>0</v>
      </c>
      <c r="V868" s="32">
        <f t="shared" ref="V868:V931" si="803">R868+U868</f>
        <v>0</v>
      </c>
      <c r="W868" s="32">
        <f t="shared" ref="W868:W931" si="804">S868</f>
        <v>271343</v>
      </c>
      <c r="X868" s="32">
        <f t="shared" ref="X868:X931" si="805">T868</f>
        <v>0</v>
      </c>
      <c r="Y868" s="32">
        <f t="shared" si="796"/>
        <v>0</v>
      </c>
      <c r="Z868" s="32">
        <f t="shared" si="797"/>
        <v>-271343</v>
      </c>
      <c r="AA868" s="32">
        <f t="shared" si="798"/>
        <v>0</v>
      </c>
      <c r="AB868" s="32">
        <f t="shared" ref="AB868:AB931" si="806">V868+Y868</f>
        <v>0</v>
      </c>
      <c r="AC868" s="32">
        <f t="shared" ref="AC868:AC931" si="807">W868+Z868</f>
        <v>0</v>
      </c>
      <c r="AD868" s="32">
        <f t="shared" ref="AD868:AD931" si="808">X868+AA868</f>
        <v>0</v>
      </c>
      <c r="AE868" s="32">
        <f t="shared" si="799"/>
        <v>0</v>
      </c>
      <c r="AF868" s="29">
        <v>0</v>
      </c>
      <c r="AG868" s="34"/>
      <c r="AH868" s="1" t="str">
        <f t="shared" ref="AH868:AH931" si="809">CONCATENATE(C868,D868)</f>
        <v/>
      </c>
    </row>
    <row r="869" hidden="1">
      <c r="A869" s="14" t="s">
        <v>553</v>
      </c>
      <c r="B869" s="15">
        <v>400</v>
      </c>
      <c r="C869" s="14" t="s">
        <v>238</v>
      </c>
      <c r="D869" s="14" t="s">
        <v>67</v>
      </c>
      <c r="E869" s="31" t="s">
        <v>532</v>
      </c>
      <c r="F869" s="32"/>
      <c r="G869" s="32">
        <v>271343</v>
      </c>
      <c r="H869" s="32"/>
      <c r="I869" s="32"/>
      <c r="J869" s="32"/>
      <c r="K869" s="32"/>
      <c r="L869" s="32">
        <f t="shared" si="737"/>
        <v>0</v>
      </c>
      <c r="M869" s="32">
        <f t="shared" si="738"/>
        <v>271343</v>
      </c>
      <c r="N869" s="32">
        <f t="shared" si="739"/>
        <v>0</v>
      </c>
      <c r="O869" s="32"/>
      <c r="P869" s="32"/>
      <c r="Q869" s="32"/>
      <c r="R869" s="32">
        <f t="shared" si="800"/>
        <v>0</v>
      </c>
      <c r="S869" s="32">
        <f t="shared" si="801"/>
        <v>271343</v>
      </c>
      <c r="T869" s="32">
        <f t="shared" si="802"/>
        <v>0</v>
      </c>
      <c r="U869" s="32"/>
      <c r="V869" s="32">
        <f t="shared" si="803"/>
        <v>0</v>
      </c>
      <c r="W869" s="32">
        <f t="shared" si="804"/>
        <v>271343</v>
      </c>
      <c r="X869" s="32">
        <f t="shared" si="805"/>
        <v>0</v>
      </c>
      <c r="Y869" s="32"/>
      <c r="Z869" s="32">
        <v>-271343</v>
      </c>
      <c r="AA869" s="32"/>
      <c r="AB869" s="32">
        <f t="shared" si="806"/>
        <v>0</v>
      </c>
      <c r="AC869" s="32">
        <f t="shared" si="807"/>
        <v>0</v>
      </c>
      <c r="AD869" s="32">
        <f t="shared" si="808"/>
        <v>0</v>
      </c>
      <c r="AE869" s="32"/>
      <c r="AF869" s="29">
        <v>0</v>
      </c>
      <c r="AG869" s="34"/>
      <c r="AH869" s="1" t="str">
        <f t="shared" si="809"/>
        <v>0409</v>
      </c>
    </row>
    <row r="870" ht="31.5">
      <c r="A870" s="14" t="s">
        <v>555</v>
      </c>
      <c r="B870" s="15"/>
      <c r="C870" s="14"/>
      <c r="D870" s="14"/>
      <c r="E870" s="31" t="s">
        <v>556</v>
      </c>
      <c r="F870" s="32">
        <f t="shared" si="786"/>
        <v>133193.20000000001</v>
      </c>
      <c r="G870" s="32">
        <f t="shared" si="787"/>
        <v>0</v>
      </c>
      <c r="H870" s="32">
        <f t="shared" si="788"/>
        <v>0</v>
      </c>
      <c r="I870" s="32">
        <f t="shared" si="789"/>
        <v>0</v>
      </c>
      <c r="J870" s="32">
        <f t="shared" si="790"/>
        <v>0</v>
      </c>
      <c r="K870" s="32">
        <f t="shared" si="791"/>
        <v>0</v>
      </c>
      <c r="L870" s="32">
        <f t="shared" si="737"/>
        <v>133193.20000000001</v>
      </c>
      <c r="M870" s="32">
        <f t="shared" si="738"/>
        <v>0</v>
      </c>
      <c r="N870" s="32">
        <f t="shared" si="739"/>
        <v>0</v>
      </c>
      <c r="O870" s="32">
        <f t="shared" si="792"/>
        <v>0</v>
      </c>
      <c r="P870" s="32">
        <f t="shared" si="793"/>
        <v>0</v>
      </c>
      <c r="Q870" s="32">
        <f t="shared" si="794"/>
        <v>0</v>
      </c>
      <c r="R870" s="32">
        <f t="shared" si="800"/>
        <v>133193.20000000001</v>
      </c>
      <c r="S870" s="32">
        <f t="shared" si="801"/>
        <v>0</v>
      </c>
      <c r="T870" s="32">
        <f t="shared" si="802"/>
        <v>0</v>
      </c>
      <c r="U870" s="32">
        <f t="shared" si="795"/>
        <v>0</v>
      </c>
      <c r="V870" s="32">
        <f t="shared" si="803"/>
        <v>133193.20000000001</v>
      </c>
      <c r="W870" s="32">
        <f t="shared" si="804"/>
        <v>0</v>
      </c>
      <c r="X870" s="32">
        <f t="shared" si="805"/>
        <v>0</v>
      </c>
      <c r="Y870" s="32">
        <f t="shared" si="796"/>
        <v>-95306.899999999994</v>
      </c>
      <c r="Z870" s="32">
        <f t="shared" si="797"/>
        <v>257381.96400000001</v>
      </c>
      <c r="AA870" s="32">
        <f t="shared" si="798"/>
        <v>0</v>
      </c>
      <c r="AB870" s="32">
        <f t="shared" si="806"/>
        <v>37886.300000000017</v>
      </c>
      <c r="AC870" s="32">
        <f t="shared" si="807"/>
        <v>257381.96400000001</v>
      </c>
      <c r="AD870" s="32">
        <f t="shared" si="808"/>
        <v>0</v>
      </c>
      <c r="AE870" s="32">
        <f t="shared" si="799"/>
        <v>0</v>
      </c>
      <c r="AF870" s="33"/>
      <c r="AG870" s="34"/>
      <c r="AH870" s="1" t="str">
        <f t="shared" si="809"/>
        <v/>
      </c>
    </row>
    <row r="871" ht="47.25">
      <c r="A871" s="14" t="s">
        <v>555</v>
      </c>
      <c r="B871" s="15" t="s">
        <v>29</v>
      </c>
      <c r="C871" s="14"/>
      <c r="D871" s="14"/>
      <c r="E871" s="31" t="s">
        <v>30</v>
      </c>
      <c r="F871" s="32">
        <f t="shared" si="786"/>
        <v>133193.20000000001</v>
      </c>
      <c r="G871" s="32">
        <f t="shared" si="787"/>
        <v>0</v>
      </c>
      <c r="H871" s="32">
        <f t="shared" si="788"/>
        <v>0</v>
      </c>
      <c r="I871" s="32">
        <f t="shared" si="789"/>
        <v>0</v>
      </c>
      <c r="J871" s="32">
        <f t="shared" si="790"/>
        <v>0</v>
      </c>
      <c r="K871" s="32">
        <f t="shared" si="791"/>
        <v>0</v>
      </c>
      <c r="L871" s="32">
        <f t="shared" si="737"/>
        <v>133193.20000000001</v>
      </c>
      <c r="M871" s="32">
        <f t="shared" si="738"/>
        <v>0</v>
      </c>
      <c r="N871" s="32">
        <f t="shared" si="739"/>
        <v>0</v>
      </c>
      <c r="O871" s="32">
        <f t="shared" si="792"/>
        <v>0</v>
      </c>
      <c r="P871" s="32">
        <f t="shared" si="793"/>
        <v>0</v>
      </c>
      <c r="Q871" s="32">
        <f t="shared" si="794"/>
        <v>0</v>
      </c>
      <c r="R871" s="32">
        <f t="shared" si="800"/>
        <v>133193.20000000001</v>
      </c>
      <c r="S871" s="32">
        <f t="shared" si="801"/>
        <v>0</v>
      </c>
      <c r="T871" s="32">
        <f t="shared" si="802"/>
        <v>0</v>
      </c>
      <c r="U871" s="32">
        <f t="shared" si="795"/>
        <v>0</v>
      </c>
      <c r="V871" s="32">
        <f t="shared" si="803"/>
        <v>133193.20000000001</v>
      </c>
      <c r="W871" s="32">
        <f t="shared" si="804"/>
        <v>0</v>
      </c>
      <c r="X871" s="32">
        <f t="shared" si="805"/>
        <v>0</v>
      </c>
      <c r="Y871" s="32">
        <f t="shared" si="796"/>
        <v>-95306.899999999994</v>
      </c>
      <c r="Z871" s="32">
        <f t="shared" si="797"/>
        <v>257381.96400000001</v>
      </c>
      <c r="AA871" s="32">
        <f t="shared" si="798"/>
        <v>0</v>
      </c>
      <c r="AB871" s="32">
        <f t="shared" si="806"/>
        <v>37886.300000000017</v>
      </c>
      <c r="AC871" s="32">
        <f t="shared" si="807"/>
        <v>257381.96400000001</v>
      </c>
      <c r="AD871" s="32">
        <f t="shared" si="808"/>
        <v>0</v>
      </c>
      <c r="AE871" s="32">
        <f t="shared" si="799"/>
        <v>0</v>
      </c>
      <c r="AF871" s="33"/>
      <c r="AG871" s="34"/>
      <c r="AH871" s="1" t="str">
        <f t="shared" si="809"/>
        <v/>
      </c>
    </row>
    <row r="872">
      <c r="A872" s="14" t="s">
        <v>555</v>
      </c>
      <c r="B872" s="15">
        <v>400</v>
      </c>
      <c r="C872" s="14" t="s">
        <v>238</v>
      </c>
      <c r="D872" s="14" t="s">
        <v>67</v>
      </c>
      <c r="E872" s="31" t="s">
        <v>532</v>
      </c>
      <c r="F872" s="32">
        <v>133193.20000000001</v>
      </c>
      <c r="G872" s="32"/>
      <c r="H872" s="32"/>
      <c r="I872" s="32"/>
      <c r="J872" s="32"/>
      <c r="K872" s="32"/>
      <c r="L872" s="32">
        <f t="shared" si="737"/>
        <v>133193.20000000001</v>
      </c>
      <c r="M872" s="32">
        <f t="shared" si="738"/>
        <v>0</v>
      </c>
      <c r="N872" s="32">
        <f t="shared" si="739"/>
        <v>0</v>
      </c>
      <c r="O872" s="32"/>
      <c r="P872" s="32"/>
      <c r="Q872" s="32"/>
      <c r="R872" s="32">
        <f t="shared" si="800"/>
        <v>133193.20000000001</v>
      </c>
      <c r="S872" s="32">
        <f t="shared" si="801"/>
        <v>0</v>
      </c>
      <c r="T872" s="32">
        <f t="shared" si="802"/>
        <v>0</v>
      </c>
      <c r="U872" s="32"/>
      <c r="V872" s="32">
        <f t="shared" si="803"/>
        <v>133193.20000000001</v>
      </c>
      <c r="W872" s="32">
        <f t="shared" si="804"/>
        <v>0</v>
      </c>
      <c r="X872" s="32">
        <f t="shared" si="805"/>
        <v>0</v>
      </c>
      <c r="Y872" s="32">
        <v>-95306.899999999994</v>
      </c>
      <c r="Z872" s="32">
        <v>257381.96400000001</v>
      </c>
      <c r="AA872" s="32"/>
      <c r="AB872" s="32">
        <f t="shared" si="806"/>
        <v>37886.300000000017</v>
      </c>
      <c r="AC872" s="32">
        <f t="shared" si="807"/>
        <v>257381.96400000001</v>
      </c>
      <c r="AD872" s="32">
        <f t="shared" si="808"/>
        <v>0</v>
      </c>
      <c r="AE872" s="32"/>
      <c r="AF872" s="33"/>
      <c r="AG872" s="34"/>
      <c r="AH872" s="1" t="str">
        <f t="shared" si="809"/>
        <v>0409</v>
      </c>
    </row>
    <row r="873" ht="31.5">
      <c r="A873" s="14" t="s">
        <v>557</v>
      </c>
      <c r="B873" s="15"/>
      <c r="C873" s="14"/>
      <c r="D873" s="14"/>
      <c r="E873" s="31" t="s">
        <v>558</v>
      </c>
      <c r="F873" s="32">
        <f t="shared" si="786"/>
        <v>29234.799999999999</v>
      </c>
      <c r="G873" s="32">
        <f t="shared" si="787"/>
        <v>0</v>
      </c>
      <c r="H873" s="32">
        <f t="shared" si="788"/>
        <v>0</v>
      </c>
      <c r="I873" s="32">
        <f t="shared" si="789"/>
        <v>0</v>
      </c>
      <c r="J873" s="32">
        <f t="shared" si="790"/>
        <v>0</v>
      </c>
      <c r="K873" s="32">
        <f t="shared" si="791"/>
        <v>0</v>
      </c>
      <c r="L873" s="32">
        <f t="shared" si="737"/>
        <v>29234.799999999999</v>
      </c>
      <c r="M873" s="32">
        <f t="shared" si="738"/>
        <v>0</v>
      </c>
      <c r="N873" s="32">
        <f t="shared" si="739"/>
        <v>0</v>
      </c>
      <c r="O873" s="32">
        <f t="shared" si="792"/>
        <v>0</v>
      </c>
      <c r="P873" s="32">
        <f t="shared" si="793"/>
        <v>0</v>
      </c>
      <c r="Q873" s="32">
        <f t="shared" si="794"/>
        <v>0</v>
      </c>
      <c r="R873" s="32">
        <f t="shared" si="800"/>
        <v>29234.799999999999</v>
      </c>
      <c r="S873" s="32">
        <f t="shared" si="801"/>
        <v>0</v>
      </c>
      <c r="T873" s="32">
        <f t="shared" si="802"/>
        <v>0</v>
      </c>
      <c r="U873" s="32">
        <f t="shared" si="795"/>
        <v>0</v>
      </c>
      <c r="V873" s="32">
        <f t="shared" si="803"/>
        <v>29234.799999999999</v>
      </c>
      <c r="W873" s="32">
        <f t="shared" si="804"/>
        <v>0</v>
      </c>
      <c r="X873" s="32">
        <f t="shared" si="805"/>
        <v>0</v>
      </c>
      <c r="Y873" s="32">
        <f t="shared" si="796"/>
        <v>-16354.799999999999</v>
      </c>
      <c r="Z873" s="32">
        <f t="shared" si="797"/>
        <v>0</v>
      </c>
      <c r="AA873" s="32">
        <f t="shared" si="798"/>
        <v>0</v>
      </c>
      <c r="AB873" s="32">
        <f t="shared" si="806"/>
        <v>12880</v>
      </c>
      <c r="AC873" s="32">
        <f t="shared" si="807"/>
        <v>0</v>
      </c>
      <c r="AD873" s="32">
        <f t="shared" si="808"/>
        <v>0</v>
      </c>
      <c r="AE873" s="32">
        <f t="shared" si="799"/>
        <v>0</v>
      </c>
      <c r="AF873" s="33"/>
      <c r="AG873" s="34"/>
      <c r="AH873" s="1" t="str">
        <f t="shared" si="809"/>
        <v/>
      </c>
    </row>
    <row r="874" ht="47.25">
      <c r="A874" s="14" t="s">
        <v>557</v>
      </c>
      <c r="B874" s="15" t="s">
        <v>29</v>
      </c>
      <c r="C874" s="14"/>
      <c r="D874" s="14"/>
      <c r="E874" s="31" t="s">
        <v>30</v>
      </c>
      <c r="F874" s="32">
        <f t="shared" si="786"/>
        <v>29234.799999999999</v>
      </c>
      <c r="G874" s="32">
        <f t="shared" si="787"/>
        <v>0</v>
      </c>
      <c r="H874" s="32">
        <f t="shared" si="788"/>
        <v>0</v>
      </c>
      <c r="I874" s="32">
        <f t="shared" si="789"/>
        <v>0</v>
      </c>
      <c r="J874" s="32">
        <f t="shared" si="790"/>
        <v>0</v>
      </c>
      <c r="K874" s="32">
        <f t="shared" si="791"/>
        <v>0</v>
      </c>
      <c r="L874" s="32">
        <f t="shared" si="737"/>
        <v>29234.799999999999</v>
      </c>
      <c r="M874" s="32">
        <f t="shared" si="738"/>
        <v>0</v>
      </c>
      <c r="N874" s="32">
        <f t="shared" si="739"/>
        <v>0</v>
      </c>
      <c r="O874" s="32">
        <f t="shared" si="792"/>
        <v>0</v>
      </c>
      <c r="P874" s="32">
        <f t="shared" si="793"/>
        <v>0</v>
      </c>
      <c r="Q874" s="32">
        <f t="shared" si="794"/>
        <v>0</v>
      </c>
      <c r="R874" s="32">
        <f t="shared" si="800"/>
        <v>29234.799999999999</v>
      </c>
      <c r="S874" s="32">
        <f t="shared" si="801"/>
        <v>0</v>
      </c>
      <c r="T874" s="32">
        <f t="shared" si="802"/>
        <v>0</v>
      </c>
      <c r="U874" s="32">
        <f t="shared" si="795"/>
        <v>0</v>
      </c>
      <c r="V874" s="32">
        <f t="shared" si="803"/>
        <v>29234.799999999999</v>
      </c>
      <c r="W874" s="32">
        <f t="shared" si="804"/>
        <v>0</v>
      </c>
      <c r="X874" s="32">
        <f t="shared" si="805"/>
        <v>0</v>
      </c>
      <c r="Y874" s="32">
        <f t="shared" si="796"/>
        <v>-16354.799999999999</v>
      </c>
      <c r="Z874" s="32">
        <f t="shared" si="797"/>
        <v>0</v>
      </c>
      <c r="AA874" s="32">
        <f t="shared" si="798"/>
        <v>0</v>
      </c>
      <c r="AB874" s="32">
        <f t="shared" si="806"/>
        <v>12880</v>
      </c>
      <c r="AC874" s="32">
        <f t="shared" si="807"/>
        <v>0</v>
      </c>
      <c r="AD874" s="32">
        <f t="shared" si="808"/>
        <v>0</v>
      </c>
      <c r="AE874" s="32">
        <f t="shared" si="799"/>
        <v>0</v>
      </c>
      <c r="AF874" s="33"/>
      <c r="AG874" s="34"/>
      <c r="AH874" s="1" t="str">
        <f t="shared" si="809"/>
        <v/>
      </c>
    </row>
    <row r="875">
      <c r="A875" s="14" t="s">
        <v>557</v>
      </c>
      <c r="B875" s="15">
        <v>400</v>
      </c>
      <c r="C875" s="14" t="s">
        <v>238</v>
      </c>
      <c r="D875" s="14" t="s">
        <v>67</v>
      </c>
      <c r="E875" s="31" t="s">
        <v>532</v>
      </c>
      <c r="F875" s="32">
        <v>29234.799999999999</v>
      </c>
      <c r="G875" s="32"/>
      <c r="H875" s="32"/>
      <c r="I875" s="32"/>
      <c r="J875" s="32"/>
      <c r="K875" s="32"/>
      <c r="L875" s="32">
        <f t="shared" si="737"/>
        <v>29234.799999999999</v>
      </c>
      <c r="M875" s="32">
        <f t="shared" si="738"/>
        <v>0</v>
      </c>
      <c r="N875" s="32">
        <f t="shared" si="739"/>
        <v>0</v>
      </c>
      <c r="O875" s="32"/>
      <c r="P875" s="32"/>
      <c r="Q875" s="32"/>
      <c r="R875" s="32">
        <f t="shared" si="800"/>
        <v>29234.799999999999</v>
      </c>
      <c r="S875" s="32">
        <f t="shared" si="801"/>
        <v>0</v>
      </c>
      <c r="T875" s="32">
        <f t="shared" si="802"/>
        <v>0</v>
      </c>
      <c r="U875" s="32"/>
      <c r="V875" s="32">
        <f t="shared" si="803"/>
        <v>29234.799999999999</v>
      </c>
      <c r="W875" s="32">
        <f t="shared" si="804"/>
        <v>0</v>
      </c>
      <c r="X875" s="32">
        <f t="shared" si="805"/>
        <v>0</v>
      </c>
      <c r="Y875" s="32">
        <v>-16354.799999999999</v>
      </c>
      <c r="Z875" s="32"/>
      <c r="AA875" s="32"/>
      <c r="AB875" s="32">
        <f t="shared" si="806"/>
        <v>12880</v>
      </c>
      <c r="AC875" s="32">
        <f t="shared" si="807"/>
        <v>0</v>
      </c>
      <c r="AD875" s="32">
        <f t="shared" si="808"/>
        <v>0</v>
      </c>
      <c r="AE875" s="32"/>
      <c r="AF875" s="33"/>
      <c r="AG875" s="34"/>
      <c r="AH875" s="1" t="str">
        <f t="shared" si="809"/>
        <v>0409</v>
      </c>
    </row>
    <row r="876">
      <c r="A876" s="14" t="s">
        <v>559</v>
      </c>
      <c r="B876" s="15"/>
      <c r="C876" s="14"/>
      <c r="D876" s="14"/>
      <c r="E876" s="35" t="s">
        <v>560</v>
      </c>
      <c r="F876" s="32"/>
      <c r="G876" s="32"/>
      <c r="H876" s="32"/>
      <c r="I876" s="32"/>
      <c r="J876" s="32"/>
      <c r="K876" s="32"/>
      <c r="L876" s="32"/>
      <c r="M876" s="32"/>
      <c r="N876" s="32"/>
      <c r="O876" s="32">
        <f t="shared" si="792"/>
        <v>24687.203000000001</v>
      </c>
      <c r="P876" s="32">
        <f t="shared" si="793"/>
        <v>0</v>
      </c>
      <c r="Q876" s="32">
        <f t="shared" si="794"/>
        <v>0</v>
      </c>
      <c r="R876" s="32">
        <f t="shared" si="800"/>
        <v>24687.203000000001</v>
      </c>
      <c r="S876" s="32">
        <f t="shared" si="801"/>
        <v>0</v>
      </c>
      <c r="T876" s="32">
        <f t="shared" si="802"/>
        <v>0</v>
      </c>
      <c r="U876" s="32">
        <f t="shared" si="795"/>
        <v>0</v>
      </c>
      <c r="V876" s="32">
        <f t="shared" si="803"/>
        <v>24687.203000000001</v>
      </c>
      <c r="W876" s="32">
        <f t="shared" si="804"/>
        <v>0</v>
      </c>
      <c r="X876" s="32">
        <f t="shared" si="805"/>
        <v>0</v>
      </c>
      <c r="Y876" s="32">
        <f t="shared" si="796"/>
        <v>63799.163</v>
      </c>
      <c r="Z876" s="32">
        <f t="shared" si="797"/>
        <v>0</v>
      </c>
      <c r="AA876" s="32">
        <f t="shared" si="798"/>
        <v>0</v>
      </c>
      <c r="AB876" s="32">
        <f t="shared" si="806"/>
        <v>88486.366000000009</v>
      </c>
      <c r="AC876" s="32">
        <f t="shared" si="807"/>
        <v>0</v>
      </c>
      <c r="AD876" s="32">
        <f t="shared" si="808"/>
        <v>0</v>
      </c>
      <c r="AE876" s="32">
        <f t="shared" si="799"/>
        <v>0</v>
      </c>
      <c r="AF876" s="33"/>
      <c r="AG876" s="34"/>
      <c r="AH876" s="1" t="str">
        <f t="shared" si="809"/>
        <v/>
      </c>
    </row>
    <row r="877">
      <c r="A877" s="14" t="s">
        <v>559</v>
      </c>
      <c r="B877" s="15" t="s">
        <v>29</v>
      </c>
      <c r="C877" s="14"/>
      <c r="D877" s="14"/>
      <c r="E877" s="31" t="s">
        <v>30</v>
      </c>
      <c r="F877" s="32"/>
      <c r="G877" s="32"/>
      <c r="H877" s="32"/>
      <c r="I877" s="32"/>
      <c r="J877" s="32"/>
      <c r="K877" s="32"/>
      <c r="L877" s="32"/>
      <c r="M877" s="32"/>
      <c r="N877" s="32"/>
      <c r="O877" s="32">
        <f t="shared" si="792"/>
        <v>24687.203000000001</v>
      </c>
      <c r="P877" s="32">
        <f t="shared" si="793"/>
        <v>0</v>
      </c>
      <c r="Q877" s="32">
        <f t="shared" si="794"/>
        <v>0</v>
      </c>
      <c r="R877" s="32">
        <f t="shared" si="800"/>
        <v>24687.203000000001</v>
      </c>
      <c r="S877" s="32">
        <f t="shared" si="801"/>
        <v>0</v>
      </c>
      <c r="T877" s="32">
        <f t="shared" si="802"/>
        <v>0</v>
      </c>
      <c r="U877" s="32">
        <f t="shared" si="795"/>
        <v>0</v>
      </c>
      <c r="V877" s="32">
        <f t="shared" si="803"/>
        <v>24687.203000000001</v>
      </c>
      <c r="W877" s="32">
        <f t="shared" si="804"/>
        <v>0</v>
      </c>
      <c r="X877" s="32">
        <f t="shared" si="805"/>
        <v>0</v>
      </c>
      <c r="Y877" s="32">
        <f t="shared" si="796"/>
        <v>63799.163</v>
      </c>
      <c r="Z877" s="32">
        <f t="shared" si="797"/>
        <v>0</v>
      </c>
      <c r="AA877" s="32">
        <f t="shared" si="798"/>
        <v>0</v>
      </c>
      <c r="AB877" s="32">
        <f t="shared" si="806"/>
        <v>88486.366000000009</v>
      </c>
      <c r="AC877" s="32">
        <f t="shared" si="807"/>
        <v>0</v>
      </c>
      <c r="AD877" s="32">
        <f t="shared" si="808"/>
        <v>0</v>
      </c>
      <c r="AE877" s="32">
        <f t="shared" si="799"/>
        <v>0</v>
      </c>
      <c r="AF877" s="33"/>
      <c r="AG877" s="34"/>
      <c r="AH877" s="1" t="str">
        <f t="shared" si="809"/>
        <v/>
      </c>
    </row>
    <row r="878">
      <c r="A878" s="14" t="s">
        <v>559</v>
      </c>
      <c r="B878" s="15">
        <v>400</v>
      </c>
      <c r="C878" s="14" t="s">
        <v>238</v>
      </c>
      <c r="D878" s="14" t="s">
        <v>67</v>
      </c>
      <c r="E878" s="31" t="s">
        <v>532</v>
      </c>
      <c r="F878" s="32"/>
      <c r="G878" s="32"/>
      <c r="H878" s="32"/>
      <c r="I878" s="32"/>
      <c r="J878" s="32"/>
      <c r="K878" s="32"/>
      <c r="L878" s="32"/>
      <c r="M878" s="32"/>
      <c r="N878" s="32"/>
      <c r="O878" s="32">
        <v>24687.203000000001</v>
      </c>
      <c r="P878" s="32"/>
      <c r="Q878" s="32"/>
      <c r="R878" s="32">
        <f t="shared" si="800"/>
        <v>24687.203000000001</v>
      </c>
      <c r="S878" s="32">
        <f t="shared" si="801"/>
        <v>0</v>
      </c>
      <c r="T878" s="32">
        <f t="shared" si="802"/>
        <v>0</v>
      </c>
      <c r="U878" s="32"/>
      <c r="V878" s="32">
        <f t="shared" si="803"/>
        <v>24687.203000000001</v>
      </c>
      <c r="W878" s="32">
        <f t="shared" si="804"/>
        <v>0</v>
      </c>
      <c r="X878" s="32">
        <f t="shared" si="805"/>
        <v>0</v>
      </c>
      <c r="Y878" s="32">
        <v>63799.163</v>
      </c>
      <c r="Z878" s="32"/>
      <c r="AA878" s="32"/>
      <c r="AB878" s="32">
        <f t="shared" si="806"/>
        <v>88486.366000000009</v>
      </c>
      <c r="AC878" s="32">
        <f t="shared" si="807"/>
        <v>0</v>
      </c>
      <c r="AD878" s="32">
        <f t="shared" si="808"/>
        <v>0</v>
      </c>
      <c r="AE878" s="32"/>
      <c r="AF878" s="33"/>
      <c r="AG878" s="34"/>
      <c r="AH878" s="1" t="str">
        <f t="shared" si="809"/>
        <v>0409</v>
      </c>
    </row>
    <row r="879" ht="63">
      <c r="A879" s="14" t="s">
        <v>561</v>
      </c>
      <c r="B879" s="15"/>
      <c r="C879" s="14"/>
      <c r="D879" s="14"/>
      <c r="E879" s="31" t="s">
        <v>562</v>
      </c>
      <c r="F879" s="32">
        <f t="shared" si="786"/>
        <v>8904.5</v>
      </c>
      <c r="G879" s="32">
        <f t="shared" si="787"/>
        <v>91187.899999999994</v>
      </c>
      <c r="H879" s="32">
        <f t="shared" si="788"/>
        <v>0</v>
      </c>
      <c r="I879" s="32">
        <f t="shared" si="789"/>
        <v>0</v>
      </c>
      <c r="J879" s="32">
        <f t="shared" si="790"/>
        <v>0</v>
      </c>
      <c r="K879" s="32">
        <f t="shared" si="791"/>
        <v>0</v>
      </c>
      <c r="L879" s="32">
        <f t="shared" ref="L878:L941" si="810">F879+I879</f>
        <v>8904.5</v>
      </c>
      <c r="M879" s="32">
        <f t="shared" ref="M878:M941" si="811">G879+J879</f>
        <v>91187.899999999994</v>
      </c>
      <c r="N879" s="32">
        <f t="shared" ref="N878:N941" si="812">H879+K879</f>
        <v>0</v>
      </c>
      <c r="O879" s="32">
        <f t="shared" si="792"/>
        <v>0</v>
      </c>
      <c r="P879" s="32">
        <f t="shared" si="793"/>
        <v>0</v>
      </c>
      <c r="Q879" s="32">
        <f t="shared" si="794"/>
        <v>0</v>
      </c>
      <c r="R879" s="32">
        <f t="shared" si="800"/>
        <v>8904.5</v>
      </c>
      <c r="S879" s="32">
        <f t="shared" si="801"/>
        <v>91187.899999999994</v>
      </c>
      <c r="T879" s="32">
        <f t="shared" si="802"/>
        <v>0</v>
      </c>
      <c r="U879" s="32">
        <f t="shared" si="795"/>
        <v>0</v>
      </c>
      <c r="V879" s="32">
        <f t="shared" si="803"/>
        <v>8904.5</v>
      </c>
      <c r="W879" s="32">
        <f t="shared" si="804"/>
        <v>91187.899999999994</v>
      </c>
      <c r="X879" s="32">
        <f t="shared" si="805"/>
        <v>0</v>
      </c>
      <c r="Y879" s="32">
        <f t="shared" si="796"/>
        <v>0</v>
      </c>
      <c r="Z879" s="32">
        <f t="shared" si="797"/>
        <v>0</v>
      </c>
      <c r="AA879" s="32">
        <f t="shared" si="798"/>
        <v>0</v>
      </c>
      <c r="AB879" s="32">
        <f t="shared" si="806"/>
        <v>8904.5</v>
      </c>
      <c r="AC879" s="32">
        <f t="shared" si="807"/>
        <v>91187.899999999994</v>
      </c>
      <c r="AD879" s="32">
        <f t="shared" si="808"/>
        <v>0</v>
      </c>
      <c r="AE879" s="32">
        <f t="shared" si="799"/>
        <v>0</v>
      </c>
      <c r="AF879" s="33"/>
      <c r="AG879" s="34"/>
      <c r="AH879" s="1" t="str">
        <f t="shared" si="809"/>
        <v/>
      </c>
    </row>
    <row r="880" ht="47.25">
      <c r="A880" s="14" t="s">
        <v>561</v>
      </c>
      <c r="B880" s="15" t="s">
        <v>29</v>
      </c>
      <c r="C880" s="14"/>
      <c r="D880" s="14"/>
      <c r="E880" s="31" t="s">
        <v>30</v>
      </c>
      <c r="F880" s="32">
        <f t="shared" si="786"/>
        <v>8904.5</v>
      </c>
      <c r="G880" s="32">
        <f t="shared" si="787"/>
        <v>91187.899999999994</v>
      </c>
      <c r="H880" s="32">
        <f t="shared" si="788"/>
        <v>0</v>
      </c>
      <c r="I880" s="32">
        <f t="shared" si="789"/>
        <v>0</v>
      </c>
      <c r="J880" s="32">
        <f t="shared" si="790"/>
        <v>0</v>
      </c>
      <c r="K880" s="32">
        <f t="shared" si="791"/>
        <v>0</v>
      </c>
      <c r="L880" s="32">
        <f t="shared" si="810"/>
        <v>8904.5</v>
      </c>
      <c r="M880" s="32">
        <f t="shared" si="811"/>
        <v>91187.899999999994</v>
      </c>
      <c r="N880" s="32">
        <f t="shared" si="812"/>
        <v>0</v>
      </c>
      <c r="O880" s="32">
        <f t="shared" si="792"/>
        <v>0</v>
      </c>
      <c r="P880" s="32">
        <f t="shared" si="793"/>
        <v>0</v>
      </c>
      <c r="Q880" s="32">
        <f t="shared" si="794"/>
        <v>0</v>
      </c>
      <c r="R880" s="32">
        <f t="shared" si="800"/>
        <v>8904.5</v>
      </c>
      <c r="S880" s="32">
        <f t="shared" si="801"/>
        <v>91187.899999999994</v>
      </c>
      <c r="T880" s="32">
        <f t="shared" si="802"/>
        <v>0</v>
      </c>
      <c r="U880" s="32">
        <f t="shared" si="795"/>
        <v>0</v>
      </c>
      <c r="V880" s="32">
        <f t="shared" si="803"/>
        <v>8904.5</v>
      </c>
      <c r="W880" s="32">
        <f t="shared" si="804"/>
        <v>91187.899999999994</v>
      </c>
      <c r="X880" s="32">
        <f t="shared" si="805"/>
        <v>0</v>
      </c>
      <c r="Y880" s="32">
        <f t="shared" si="796"/>
        <v>0</v>
      </c>
      <c r="Z880" s="32">
        <f t="shared" si="797"/>
        <v>0</v>
      </c>
      <c r="AA880" s="32">
        <f t="shared" si="798"/>
        <v>0</v>
      </c>
      <c r="AB880" s="32">
        <f t="shared" si="806"/>
        <v>8904.5</v>
      </c>
      <c r="AC880" s="32">
        <f t="shared" si="807"/>
        <v>91187.899999999994</v>
      </c>
      <c r="AD880" s="32">
        <f t="shared" si="808"/>
        <v>0</v>
      </c>
      <c r="AE880" s="32">
        <f t="shared" si="799"/>
        <v>0</v>
      </c>
      <c r="AF880" s="33"/>
      <c r="AG880" s="34"/>
      <c r="AH880" s="1" t="str">
        <f t="shared" si="809"/>
        <v/>
      </c>
    </row>
    <row r="881">
      <c r="A881" s="14" t="s">
        <v>561</v>
      </c>
      <c r="B881" s="15">
        <v>400</v>
      </c>
      <c r="C881" s="14" t="s">
        <v>238</v>
      </c>
      <c r="D881" s="14" t="s">
        <v>67</v>
      </c>
      <c r="E881" s="31" t="s">
        <v>532</v>
      </c>
      <c r="F881" s="32">
        <v>8904.5</v>
      </c>
      <c r="G881" s="32">
        <v>91187.899999999994</v>
      </c>
      <c r="H881" s="32"/>
      <c r="I881" s="32"/>
      <c r="J881" s="32"/>
      <c r="K881" s="32"/>
      <c r="L881" s="32">
        <f t="shared" si="810"/>
        <v>8904.5</v>
      </c>
      <c r="M881" s="32">
        <f t="shared" si="811"/>
        <v>91187.899999999994</v>
      </c>
      <c r="N881" s="32">
        <f t="shared" si="812"/>
        <v>0</v>
      </c>
      <c r="O881" s="32"/>
      <c r="P881" s="32"/>
      <c r="Q881" s="32"/>
      <c r="R881" s="32">
        <f t="shared" si="800"/>
        <v>8904.5</v>
      </c>
      <c r="S881" s="32">
        <f t="shared" si="801"/>
        <v>91187.899999999994</v>
      </c>
      <c r="T881" s="32">
        <f t="shared" si="802"/>
        <v>0</v>
      </c>
      <c r="U881" s="32"/>
      <c r="V881" s="32">
        <f t="shared" si="803"/>
        <v>8904.5</v>
      </c>
      <c r="W881" s="32">
        <f t="shared" si="804"/>
        <v>91187.899999999994</v>
      </c>
      <c r="X881" s="32">
        <f t="shared" si="805"/>
        <v>0</v>
      </c>
      <c r="Y881" s="32"/>
      <c r="Z881" s="32"/>
      <c r="AA881" s="32"/>
      <c r="AB881" s="32">
        <f t="shared" si="806"/>
        <v>8904.5</v>
      </c>
      <c r="AC881" s="32">
        <f t="shared" si="807"/>
        <v>91187.899999999994</v>
      </c>
      <c r="AD881" s="32">
        <f t="shared" si="808"/>
        <v>0</v>
      </c>
      <c r="AE881" s="32"/>
      <c r="AF881" s="33"/>
      <c r="AG881" s="34"/>
      <c r="AH881" s="1" t="str">
        <f t="shared" si="809"/>
        <v>0409</v>
      </c>
    </row>
    <row r="882" ht="63">
      <c r="A882" s="14" t="s">
        <v>563</v>
      </c>
      <c r="B882" s="15"/>
      <c r="C882" s="14"/>
      <c r="D882" s="14"/>
      <c r="E882" s="31" t="s">
        <v>564</v>
      </c>
      <c r="F882" s="32">
        <f t="shared" si="786"/>
        <v>124696.8</v>
      </c>
      <c r="G882" s="32">
        <f t="shared" si="787"/>
        <v>0</v>
      </c>
      <c r="H882" s="32">
        <f t="shared" si="788"/>
        <v>0</v>
      </c>
      <c r="I882" s="32">
        <f t="shared" si="789"/>
        <v>0</v>
      </c>
      <c r="J882" s="32">
        <f t="shared" si="790"/>
        <v>0</v>
      </c>
      <c r="K882" s="32">
        <f t="shared" si="791"/>
        <v>0</v>
      </c>
      <c r="L882" s="32">
        <f t="shared" si="810"/>
        <v>124696.8</v>
      </c>
      <c r="M882" s="32">
        <f t="shared" si="811"/>
        <v>0</v>
      </c>
      <c r="N882" s="32">
        <f t="shared" si="812"/>
        <v>0</v>
      </c>
      <c r="O882" s="32">
        <f t="shared" si="792"/>
        <v>0</v>
      </c>
      <c r="P882" s="32">
        <f t="shared" si="793"/>
        <v>0</v>
      </c>
      <c r="Q882" s="32">
        <f t="shared" si="794"/>
        <v>0</v>
      </c>
      <c r="R882" s="32">
        <f t="shared" si="800"/>
        <v>124696.8</v>
      </c>
      <c r="S882" s="32">
        <f t="shared" si="801"/>
        <v>0</v>
      </c>
      <c r="T882" s="32">
        <f t="shared" si="802"/>
        <v>0</v>
      </c>
      <c r="U882" s="32">
        <f t="shared" si="795"/>
        <v>0</v>
      </c>
      <c r="V882" s="32">
        <f t="shared" si="803"/>
        <v>124696.8</v>
      </c>
      <c r="W882" s="32">
        <f t="shared" si="804"/>
        <v>0</v>
      </c>
      <c r="X882" s="32">
        <f t="shared" si="805"/>
        <v>0</v>
      </c>
      <c r="Y882" s="32">
        <f t="shared" si="796"/>
        <v>0</v>
      </c>
      <c r="Z882" s="32">
        <f t="shared" si="797"/>
        <v>0</v>
      </c>
      <c r="AA882" s="32">
        <f t="shared" si="798"/>
        <v>0</v>
      </c>
      <c r="AB882" s="32">
        <f t="shared" si="806"/>
        <v>124696.8</v>
      </c>
      <c r="AC882" s="32">
        <f t="shared" si="807"/>
        <v>0</v>
      </c>
      <c r="AD882" s="32">
        <f t="shared" si="808"/>
        <v>0</v>
      </c>
      <c r="AE882" s="32">
        <f t="shared" si="799"/>
        <v>0</v>
      </c>
      <c r="AF882" s="33"/>
      <c r="AG882" s="34"/>
      <c r="AH882" s="1" t="str">
        <f t="shared" si="809"/>
        <v/>
      </c>
    </row>
    <row r="883" ht="47.25">
      <c r="A883" s="14" t="s">
        <v>563</v>
      </c>
      <c r="B883" s="15" t="s">
        <v>29</v>
      </c>
      <c r="C883" s="14"/>
      <c r="D883" s="14"/>
      <c r="E883" s="31" t="s">
        <v>30</v>
      </c>
      <c r="F883" s="32">
        <f t="shared" si="786"/>
        <v>124696.8</v>
      </c>
      <c r="G883" s="32">
        <f t="shared" si="787"/>
        <v>0</v>
      </c>
      <c r="H883" s="32">
        <f t="shared" si="788"/>
        <v>0</v>
      </c>
      <c r="I883" s="32">
        <f t="shared" si="789"/>
        <v>0</v>
      </c>
      <c r="J883" s="32">
        <f t="shared" si="790"/>
        <v>0</v>
      </c>
      <c r="K883" s="32">
        <f t="shared" si="791"/>
        <v>0</v>
      </c>
      <c r="L883" s="32">
        <f t="shared" si="810"/>
        <v>124696.8</v>
      </c>
      <c r="M883" s="32">
        <f t="shared" si="811"/>
        <v>0</v>
      </c>
      <c r="N883" s="32">
        <f t="shared" si="812"/>
        <v>0</v>
      </c>
      <c r="O883" s="32">
        <f t="shared" si="792"/>
        <v>0</v>
      </c>
      <c r="P883" s="32">
        <f t="shared" si="793"/>
        <v>0</v>
      </c>
      <c r="Q883" s="32">
        <f t="shared" si="794"/>
        <v>0</v>
      </c>
      <c r="R883" s="32">
        <f t="shared" si="800"/>
        <v>124696.8</v>
      </c>
      <c r="S883" s="32">
        <f t="shared" si="801"/>
        <v>0</v>
      </c>
      <c r="T883" s="32">
        <f t="shared" si="802"/>
        <v>0</v>
      </c>
      <c r="U883" s="32">
        <f t="shared" si="795"/>
        <v>0</v>
      </c>
      <c r="V883" s="32">
        <f t="shared" si="803"/>
        <v>124696.8</v>
      </c>
      <c r="W883" s="32">
        <f t="shared" si="804"/>
        <v>0</v>
      </c>
      <c r="X883" s="32">
        <f t="shared" si="805"/>
        <v>0</v>
      </c>
      <c r="Y883" s="32">
        <f t="shared" si="796"/>
        <v>0</v>
      </c>
      <c r="Z883" s="32">
        <f t="shared" si="797"/>
        <v>0</v>
      </c>
      <c r="AA883" s="32">
        <f t="shared" si="798"/>
        <v>0</v>
      </c>
      <c r="AB883" s="32">
        <f t="shared" si="806"/>
        <v>124696.8</v>
      </c>
      <c r="AC883" s="32">
        <f t="shared" si="807"/>
        <v>0</v>
      </c>
      <c r="AD883" s="32">
        <f t="shared" si="808"/>
        <v>0</v>
      </c>
      <c r="AE883" s="32">
        <f t="shared" si="799"/>
        <v>0</v>
      </c>
      <c r="AF883" s="33"/>
      <c r="AG883" s="34"/>
      <c r="AH883" s="1" t="str">
        <f t="shared" si="809"/>
        <v/>
      </c>
    </row>
    <row r="884">
      <c r="A884" s="14" t="s">
        <v>563</v>
      </c>
      <c r="B884" s="15">
        <v>400</v>
      </c>
      <c r="C884" s="14" t="s">
        <v>238</v>
      </c>
      <c r="D884" s="14" t="s">
        <v>67</v>
      </c>
      <c r="E884" s="31" t="s">
        <v>532</v>
      </c>
      <c r="F884" s="32">
        <v>124696.8</v>
      </c>
      <c r="G884" s="32"/>
      <c r="H884" s="32"/>
      <c r="I884" s="32"/>
      <c r="J884" s="32"/>
      <c r="K884" s="32"/>
      <c r="L884" s="32">
        <f t="shared" si="810"/>
        <v>124696.8</v>
      </c>
      <c r="M884" s="32">
        <f t="shared" si="811"/>
        <v>0</v>
      </c>
      <c r="N884" s="32">
        <f t="shared" si="812"/>
        <v>0</v>
      </c>
      <c r="O884" s="32"/>
      <c r="P884" s="32"/>
      <c r="Q884" s="32"/>
      <c r="R884" s="32">
        <f t="shared" si="800"/>
        <v>124696.8</v>
      </c>
      <c r="S884" s="32">
        <f t="shared" si="801"/>
        <v>0</v>
      </c>
      <c r="T884" s="32">
        <f t="shared" si="802"/>
        <v>0</v>
      </c>
      <c r="U884" s="32"/>
      <c r="V884" s="32">
        <f t="shared" si="803"/>
        <v>124696.8</v>
      </c>
      <c r="W884" s="32">
        <f t="shared" si="804"/>
        <v>0</v>
      </c>
      <c r="X884" s="32">
        <f t="shared" si="805"/>
        <v>0</v>
      </c>
      <c r="Y884" s="32"/>
      <c r="Z884" s="32"/>
      <c r="AA884" s="32"/>
      <c r="AB884" s="32">
        <f t="shared" si="806"/>
        <v>124696.8</v>
      </c>
      <c r="AC884" s="32">
        <f t="shared" si="807"/>
        <v>0</v>
      </c>
      <c r="AD884" s="32">
        <f t="shared" si="808"/>
        <v>0</v>
      </c>
      <c r="AE884" s="32"/>
      <c r="AF884" s="33"/>
      <c r="AG884" s="34"/>
      <c r="AH884" s="1" t="str">
        <f t="shared" si="809"/>
        <v>0409</v>
      </c>
    </row>
    <row r="885" ht="31.5">
      <c r="A885" s="14" t="s">
        <v>565</v>
      </c>
      <c r="B885" s="15"/>
      <c r="C885" s="14"/>
      <c r="D885" s="14"/>
      <c r="E885" s="31" t="s">
        <v>566</v>
      </c>
      <c r="F885" s="32">
        <f t="shared" si="786"/>
        <v>61100.199999999997</v>
      </c>
      <c r="G885" s="32">
        <f t="shared" si="787"/>
        <v>0</v>
      </c>
      <c r="H885" s="32">
        <f t="shared" si="788"/>
        <v>0</v>
      </c>
      <c r="I885" s="32">
        <f t="shared" si="789"/>
        <v>-2593.1999999999998</v>
      </c>
      <c r="J885" s="32">
        <f t="shared" si="790"/>
        <v>0</v>
      </c>
      <c r="K885" s="32">
        <f t="shared" si="791"/>
        <v>0</v>
      </c>
      <c r="L885" s="32">
        <f t="shared" si="810"/>
        <v>58507</v>
      </c>
      <c r="M885" s="32">
        <f t="shared" si="811"/>
        <v>0</v>
      </c>
      <c r="N885" s="32">
        <f t="shared" si="812"/>
        <v>0</v>
      </c>
      <c r="O885" s="32">
        <f t="shared" si="792"/>
        <v>0</v>
      </c>
      <c r="P885" s="32">
        <f t="shared" si="793"/>
        <v>0</v>
      </c>
      <c r="Q885" s="32">
        <f t="shared" si="794"/>
        <v>0</v>
      </c>
      <c r="R885" s="32">
        <f t="shared" si="800"/>
        <v>58507</v>
      </c>
      <c r="S885" s="32">
        <f t="shared" si="801"/>
        <v>0</v>
      </c>
      <c r="T885" s="32">
        <f t="shared" si="802"/>
        <v>0</v>
      </c>
      <c r="U885" s="32">
        <f t="shared" si="795"/>
        <v>0</v>
      </c>
      <c r="V885" s="32">
        <f t="shared" si="803"/>
        <v>58507</v>
      </c>
      <c r="W885" s="32">
        <f t="shared" si="804"/>
        <v>0</v>
      </c>
      <c r="X885" s="32">
        <f t="shared" si="805"/>
        <v>0</v>
      </c>
      <c r="Y885" s="32">
        <f t="shared" si="796"/>
        <v>-58507</v>
      </c>
      <c r="Z885" s="32">
        <f t="shared" si="797"/>
        <v>66970.600999999995</v>
      </c>
      <c r="AA885" s="32">
        <f t="shared" si="798"/>
        <v>0</v>
      </c>
      <c r="AB885" s="32">
        <f t="shared" si="806"/>
        <v>0</v>
      </c>
      <c r="AC885" s="32">
        <f t="shared" si="807"/>
        <v>66970.600999999995</v>
      </c>
      <c r="AD885" s="32">
        <f t="shared" si="808"/>
        <v>0</v>
      </c>
      <c r="AE885" s="32">
        <f t="shared" si="799"/>
        <v>0</v>
      </c>
      <c r="AF885" s="33"/>
      <c r="AG885" s="34"/>
      <c r="AH885" s="1" t="str">
        <f t="shared" si="809"/>
        <v/>
      </c>
    </row>
    <row r="886" ht="47.25">
      <c r="A886" s="14" t="s">
        <v>565</v>
      </c>
      <c r="B886" s="15" t="s">
        <v>29</v>
      </c>
      <c r="C886" s="14"/>
      <c r="D886" s="14"/>
      <c r="E886" s="31" t="s">
        <v>30</v>
      </c>
      <c r="F886" s="32">
        <f t="shared" si="786"/>
        <v>61100.199999999997</v>
      </c>
      <c r="G886" s="32">
        <f t="shared" si="787"/>
        <v>0</v>
      </c>
      <c r="H886" s="32">
        <f t="shared" si="788"/>
        <v>0</v>
      </c>
      <c r="I886" s="32">
        <f t="shared" si="789"/>
        <v>-2593.1999999999998</v>
      </c>
      <c r="J886" s="32">
        <f t="shared" si="790"/>
        <v>0</v>
      </c>
      <c r="K886" s="32">
        <f t="shared" si="791"/>
        <v>0</v>
      </c>
      <c r="L886" s="32">
        <f t="shared" si="810"/>
        <v>58507</v>
      </c>
      <c r="M886" s="32">
        <f t="shared" si="811"/>
        <v>0</v>
      </c>
      <c r="N886" s="32">
        <f t="shared" si="812"/>
        <v>0</v>
      </c>
      <c r="O886" s="32">
        <f t="shared" si="792"/>
        <v>0</v>
      </c>
      <c r="P886" s="32">
        <f t="shared" si="793"/>
        <v>0</v>
      </c>
      <c r="Q886" s="32">
        <f t="shared" si="794"/>
        <v>0</v>
      </c>
      <c r="R886" s="32">
        <f t="shared" si="800"/>
        <v>58507</v>
      </c>
      <c r="S886" s="32">
        <f t="shared" si="801"/>
        <v>0</v>
      </c>
      <c r="T886" s="32">
        <f t="shared" si="802"/>
        <v>0</v>
      </c>
      <c r="U886" s="32">
        <f t="shared" si="795"/>
        <v>0</v>
      </c>
      <c r="V886" s="32">
        <f t="shared" si="803"/>
        <v>58507</v>
      </c>
      <c r="W886" s="32">
        <f t="shared" si="804"/>
        <v>0</v>
      </c>
      <c r="X886" s="32">
        <f t="shared" si="805"/>
        <v>0</v>
      </c>
      <c r="Y886" s="32">
        <f t="shared" si="796"/>
        <v>-58507</v>
      </c>
      <c r="Z886" s="32">
        <f t="shared" si="797"/>
        <v>66970.600999999995</v>
      </c>
      <c r="AA886" s="32">
        <f t="shared" si="798"/>
        <v>0</v>
      </c>
      <c r="AB886" s="32">
        <f t="shared" si="806"/>
        <v>0</v>
      </c>
      <c r="AC886" s="32">
        <f t="shared" si="807"/>
        <v>66970.600999999995</v>
      </c>
      <c r="AD886" s="32">
        <f t="shared" si="808"/>
        <v>0</v>
      </c>
      <c r="AE886" s="32">
        <f t="shared" si="799"/>
        <v>0</v>
      </c>
      <c r="AF886" s="33"/>
      <c r="AG886" s="34"/>
      <c r="AH886" s="1" t="str">
        <f t="shared" si="809"/>
        <v/>
      </c>
    </row>
    <row r="887">
      <c r="A887" s="14" t="s">
        <v>565</v>
      </c>
      <c r="B887" s="15">
        <v>400</v>
      </c>
      <c r="C887" s="14" t="s">
        <v>238</v>
      </c>
      <c r="D887" s="14" t="s">
        <v>67</v>
      </c>
      <c r="E887" s="31" t="s">
        <v>532</v>
      </c>
      <c r="F887" s="32">
        <v>61100.199999999997</v>
      </c>
      <c r="G887" s="32"/>
      <c r="H887" s="32"/>
      <c r="I887" s="37">
        <v>-2593.1999999999998</v>
      </c>
      <c r="J887" s="32"/>
      <c r="K887" s="32"/>
      <c r="L887" s="32">
        <f t="shared" si="810"/>
        <v>58507</v>
      </c>
      <c r="M887" s="32">
        <f t="shared" si="811"/>
        <v>0</v>
      </c>
      <c r="N887" s="32">
        <f t="shared" si="812"/>
        <v>0</v>
      </c>
      <c r="O887" s="32"/>
      <c r="P887" s="32"/>
      <c r="Q887" s="32"/>
      <c r="R887" s="32">
        <f t="shared" si="800"/>
        <v>58507</v>
      </c>
      <c r="S887" s="32">
        <f t="shared" si="801"/>
        <v>0</v>
      </c>
      <c r="T887" s="32">
        <f t="shared" si="802"/>
        <v>0</v>
      </c>
      <c r="U887" s="32"/>
      <c r="V887" s="32">
        <f t="shared" si="803"/>
        <v>58507</v>
      </c>
      <c r="W887" s="32">
        <f t="shared" si="804"/>
        <v>0</v>
      </c>
      <c r="X887" s="32">
        <f t="shared" si="805"/>
        <v>0</v>
      </c>
      <c r="Y887" s="32">
        <v>-58507</v>
      </c>
      <c r="Z887" s="32">
        <v>66970.600999999995</v>
      </c>
      <c r="AA887" s="32"/>
      <c r="AB887" s="32">
        <f t="shared" si="806"/>
        <v>0</v>
      </c>
      <c r="AC887" s="32">
        <f t="shared" si="807"/>
        <v>66970.600999999995</v>
      </c>
      <c r="AD887" s="32">
        <f t="shared" si="808"/>
        <v>0</v>
      </c>
      <c r="AE887" s="32"/>
      <c r="AF887" s="33"/>
      <c r="AG887" s="34" t="s">
        <v>567</v>
      </c>
      <c r="AH887" s="1" t="str">
        <f t="shared" si="809"/>
        <v>0409</v>
      </c>
    </row>
    <row r="888" ht="63">
      <c r="A888" s="14" t="s">
        <v>568</v>
      </c>
      <c r="B888" s="15"/>
      <c r="C888" s="14"/>
      <c r="D888" s="14"/>
      <c r="E888" s="31" t="s">
        <v>569</v>
      </c>
      <c r="F888" s="32">
        <f t="shared" si="786"/>
        <v>14907.1</v>
      </c>
      <c r="G888" s="32">
        <f t="shared" si="787"/>
        <v>0</v>
      </c>
      <c r="H888" s="32">
        <f t="shared" si="788"/>
        <v>0</v>
      </c>
      <c r="I888" s="32">
        <f t="shared" si="789"/>
        <v>0</v>
      </c>
      <c r="J888" s="32">
        <f t="shared" si="790"/>
        <v>0</v>
      </c>
      <c r="K888" s="32">
        <f t="shared" si="791"/>
        <v>0</v>
      </c>
      <c r="L888" s="32">
        <f t="shared" si="810"/>
        <v>14907.1</v>
      </c>
      <c r="M888" s="32">
        <f t="shared" si="811"/>
        <v>0</v>
      </c>
      <c r="N888" s="32">
        <f t="shared" si="812"/>
        <v>0</v>
      </c>
      <c r="O888" s="32">
        <f t="shared" si="792"/>
        <v>0</v>
      </c>
      <c r="P888" s="32">
        <f t="shared" si="793"/>
        <v>0</v>
      </c>
      <c r="Q888" s="32">
        <f t="shared" si="794"/>
        <v>0</v>
      </c>
      <c r="R888" s="32">
        <f t="shared" si="800"/>
        <v>14907.1</v>
      </c>
      <c r="S888" s="32">
        <f t="shared" si="801"/>
        <v>0</v>
      </c>
      <c r="T888" s="32">
        <f t="shared" si="802"/>
        <v>0</v>
      </c>
      <c r="U888" s="32">
        <f t="shared" si="795"/>
        <v>0</v>
      </c>
      <c r="V888" s="32">
        <f t="shared" si="803"/>
        <v>14907.1</v>
      </c>
      <c r="W888" s="32">
        <f t="shared" si="804"/>
        <v>0</v>
      </c>
      <c r="X888" s="32">
        <f t="shared" si="805"/>
        <v>0</v>
      </c>
      <c r="Y888" s="32">
        <f t="shared" si="796"/>
        <v>0</v>
      </c>
      <c r="Z888" s="32">
        <f t="shared" si="797"/>
        <v>0</v>
      </c>
      <c r="AA888" s="32">
        <f t="shared" si="798"/>
        <v>0</v>
      </c>
      <c r="AB888" s="32">
        <f t="shared" si="806"/>
        <v>14907.1</v>
      </c>
      <c r="AC888" s="32">
        <f t="shared" si="807"/>
        <v>0</v>
      </c>
      <c r="AD888" s="32">
        <f t="shared" si="808"/>
        <v>0</v>
      </c>
      <c r="AE888" s="32">
        <f t="shared" si="799"/>
        <v>0</v>
      </c>
      <c r="AF888" s="33"/>
      <c r="AG888" s="34"/>
      <c r="AH888" s="1" t="str">
        <f t="shared" si="809"/>
        <v/>
      </c>
    </row>
    <row r="889" ht="47.25">
      <c r="A889" s="14" t="s">
        <v>568</v>
      </c>
      <c r="B889" s="15" t="s">
        <v>29</v>
      </c>
      <c r="C889" s="14"/>
      <c r="D889" s="14"/>
      <c r="E889" s="31" t="s">
        <v>30</v>
      </c>
      <c r="F889" s="32">
        <f t="shared" si="786"/>
        <v>14907.1</v>
      </c>
      <c r="G889" s="32">
        <f t="shared" si="787"/>
        <v>0</v>
      </c>
      <c r="H889" s="32">
        <f t="shared" si="788"/>
        <v>0</v>
      </c>
      <c r="I889" s="32">
        <f t="shared" si="789"/>
        <v>0</v>
      </c>
      <c r="J889" s="32">
        <f t="shared" si="790"/>
        <v>0</v>
      </c>
      <c r="K889" s="32">
        <f t="shared" si="791"/>
        <v>0</v>
      </c>
      <c r="L889" s="32">
        <f t="shared" si="810"/>
        <v>14907.1</v>
      </c>
      <c r="M889" s="32">
        <f t="shared" si="811"/>
        <v>0</v>
      </c>
      <c r="N889" s="32">
        <f t="shared" si="812"/>
        <v>0</v>
      </c>
      <c r="O889" s="32">
        <f t="shared" si="792"/>
        <v>0</v>
      </c>
      <c r="P889" s="32">
        <f t="shared" si="793"/>
        <v>0</v>
      </c>
      <c r="Q889" s="32">
        <f t="shared" si="794"/>
        <v>0</v>
      </c>
      <c r="R889" s="32">
        <f t="shared" si="800"/>
        <v>14907.1</v>
      </c>
      <c r="S889" s="32">
        <f t="shared" si="801"/>
        <v>0</v>
      </c>
      <c r="T889" s="32">
        <f t="shared" si="802"/>
        <v>0</v>
      </c>
      <c r="U889" s="32">
        <f t="shared" si="795"/>
        <v>0</v>
      </c>
      <c r="V889" s="32">
        <f t="shared" si="803"/>
        <v>14907.1</v>
      </c>
      <c r="W889" s="32">
        <f t="shared" si="804"/>
        <v>0</v>
      </c>
      <c r="X889" s="32">
        <f t="shared" si="805"/>
        <v>0</v>
      </c>
      <c r="Y889" s="32">
        <f t="shared" si="796"/>
        <v>0</v>
      </c>
      <c r="Z889" s="32">
        <f t="shared" si="797"/>
        <v>0</v>
      </c>
      <c r="AA889" s="32">
        <f t="shared" si="798"/>
        <v>0</v>
      </c>
      <c r="AB889" s="32">
        <f t="shared" si="806"/>
        <v>14907.1</v>
      </c>
      <c r="AC889" s="32">
        <f t="shared" si="807"/>
        <v>0</v>
      </c>
      <c r="AD889" s="32">
        <f t="shared" si="808"/>
        <v>0</v>
      </c>
      <c r="AE889" s="32">
        <f t="shared" si="799"/>
        <v>0</v>
      </c>
      <c r="AF889" s="33"/>
      <c r="AG889" s="34"/>
      <c r="AH889" s="1" t="str">
        <f t="shared" si="809"/>
        <v/>
      </c>
    </row>
    <row r="890">
      <c r="A890" s="14" t="s">
        <v>568</v>
      </c>
      <c r="B890" s="15">
        <v>400</v>
      </c>
      <c r="C890" s="14" t="s">
        <v>238</v>
      </c>
      <c r="D890" s="14" t="s">
        <v>67</v>
      </c>
      <c r="E890" s="31" t="s">
        <v>532</v>
      </c>
      <c r="F890" s="32">
        <v>14907.1</v>
      </c>
      <c r="G890" s="32"/>
      <c r="H890" s="32"/>
      <c r="I890" s="32"/>
      <c r="J890" s="32"/>
      <c r="K890" s="32"/>
      <c r="L890" s="32">
        <f t="shared" si="810"/>
        <v>14907.1</v>
      </c>
      <c r="M890" s="32">
        <f t="shared" si="811"/>
        <v>0</v>
      </c>
      <c r="N890" s="32">
        <f t="shared" si="812"/>
        <v>0</v>
      </c>
      <c r="O890" s="32"/>
      <c r="P890" s="32"/>
      <c r="Q890" s="32"/>
      <c r="R890" s="32">
        <f t="shared" si="800"/>
        <v>14907.1</v>
      </c>
      <c r="S890" s="32">
        <f t="shared" si="801"/>
        <v>0</v>
      </c>
      <c r="T890" s="32">
        <f t="shared" si="802"/>
        <v>0</v>
      </c>
      <c r="U890" s="32"/>
      <c r="V890" s="32">
        <f t="shared" si="803"/>
        <v>14907.1</v>
      </c>
      <c r="W890" s="32">
        <f t="shared" si="804"/>
        <v>0</v>
      </c>
      <c r="X890" s="32">
        <f t="shared" si="805"/>
        <v>0</v>
      </c>
      <c r="Y890" s="32"/>
      <c r="Z890" s="32"/>
      <c r="AA890" s="32"/>
      <c r="AB890" s="32">
        <f t="shared" si="806"/>
        <v>14907.1</v>
      </c>
      <c r="AC890" s="32">
        <f t="shared" si="807"/>
        <v>0</v>
      </c>
      <c r="AD890" s="32">
        <f t="shared" si="808"/>
        <v>0</v>
      </c>
      <c r="AE890" s="32"/>
      <c r="AF890" s="33"/>
      <c r="AG890" s="34"/>
      <c r="AH890" s="1" t="str">
        <f t="shared" si="809"/>
        <v>0409</v>
      </c>
    </row>
    <row r="891">
      <c r="A891" s="14" t="s">
        <v>570</v>
      </c>
      <c r="B891" s="15"/>
      <c r="C891" s="14"/>
      <c r="D891" s="14"/>
      <c r="E891" s="35" t="s">
        <v>571</v>
      </c>
      <c r="F891" s="32"/>
      <c r="G891" s="32"/>
      <c r="H891" s="32"/>
      <c r="I891" s="32">
        <f t="shared" si="789"/>
        <v>17100</v>
      </c>
      <c r="J891" s="32">
        <f t="shared" si="790"/>
        <v>0</v>
      </c>
      <c r="K891" s="32">
        <f t="shared" si="791"/>
        <v>0</v>
      </c>
      <c r="L891" s="32">
        <f t="shared" si="810"/>
        <v>17100</v>
      </c>
      <c r="M891" s="32">
        <f t="shared" si="811"/>
        <v>0</v>
      </c>
      <c r="N891" s="32">
        <f t="shared" si="812"/>
        <v>0</v>
      </c>
      <c r="O891" s="32">
        <f t="shared" si="792"/>
        <v>1250</v>
      </c>
      <c r="P891" s="32">
        <f t="shared" si="793"/>
        <v>0</v>
      </c>
      <c r="Q891" s="32">
        <f t="shared" si="794"/>
        <v>0</v>
      </c>
      <c r="R891" s="32">
        <f t="shared" si="800"/>
        <v>18350</v>
      </c>
      <c r="S891" s="32">
        <f t="shared" si="801"/>
        <v>0</v>
      </c>
      <c r="T891" s="32">
        <f t="shared" si="802"/>
        <v>0</v>
      </c>
      <c r="U891" s="32">
        <f t="shared" si="795"/>
        <v>0</v>
      </c>
      <c r="V891" s="32">
        <f t="shared" si="803"/>
        <v>18350</v>
      </c>
      <c r="W891" s="32">
        <f t="shared" si="804"/>
        <v>0</v>
      </c>
      <c r="X891" s="32">
        <f t="shared" si="805"/>
        <v>0</v>
      </c>
      <c r="Y891" s="32">
        <f t="shared" si="796"/>
        <v>0</v>
      </c>
      <c r="Z891" s="32">
        <f t="shared" si="797"/>
        <v>0</v>
      </c>
      <c r="AA891" s="32">
        <f t="shared" si="798"/>
        <v>0</v>
      </c>
      <c r="AB891" s="32">
        <f t="shared" si="806"/>
        <v>18350</v>
      </c>
      <c r="AC891" s="32">
        <f t="shared" si="807"/>
        <v>0</v>
      </c>
      <c r="AD891" s="32">
        <f t="shared" si="808"/>
        <v>0</v>
      </c>
      <c r="AE891" s="32">
        <f t="shared" si="799"/>
        <v>0</v>
      </c>
      <c r="AF891" s="33"/>
      <c r="AG891" s="34"/>
      <c r="AH891" s="1" t="str">
        <f t="shared" si="809"/>
        <v/>
      </c>
    </row>
    <row r="892">
      <c r="A892" s="14" t="s">
        <v>570</v>
      </c>
      <c r="B892" s="15" t="s">
        <v>44</v>
      </c>
      <c r="C892" s="14"/>
      <c r="D892" s="14"/>
      <c r="E892" s="31" t="s">
        <v>45</v>
      </c>
      <c r="F892" s="32"/>
      <c r="G892" s="32"/>
      <c r="H892" s="32"/>
      <c r="I892" s="32">
        <f t="shared" si="789"/>
        <v>17100</v>
      </c>
      <c r="J892" s="32">
        <f t="shared" si="790"/>
        <v>0</v>
      </c>
      <c r="K892" s="32">
        <f t="shared" si="791"/>
        <v>0</v>
      </c>
      <c r="L892" s="32">
        <f t="shared" si="810"/>
        <v>17100</v>
      </c>
      <c r="M892" s="32">
        <f t="shared" si="811"/>
        <v>0</v>
      </c>
      <c r="N892" s="32">
        <f t="shared" si="812"/>
        <v>0</v>
      </c>
      <c r="O892" s="32">
        <f t="shared" si="792"/>
        <v>1250</v>
      </c>
      <c r="P892" s="32">
        <f t="shared" si="793"/>
        <v>0</v>
      </c>
      <c r="Q892" s="32">
        <f t="shared" si="794"/>
        <v>0</v>
      </c>
      <c r="R892" s="32">
        <f t="shared" si="800"/>
        <v>18350</v>
      </c>
      <c r="S892" s="32">
        <f t="shared" si="801"/>
        <v>0</v>
      </c>
      <c r="T892" s="32">
        <f t="shared" si="802"/>
        <v>0</v>
      </c>
      <c r="U892" s="32">
        <f t="shared" si="795"/>
        <v>0</v>
      </c>
      <c r="V892" s="32">
        <f t="shared" si="803"/>
        <v>18350</v>
      </c>
      <c r="W892" s="32">
        <f t="shared" si="804"/>
        <v>0</v>
      </c>
      <c r="X892" s="32">
        <f t="shared" si="805"/>
        <v>0</v>
      </c>
      <c r="Y892" s="32">
        <f t="shared" si="796"/>
        <v>0</v>
      </c>
      <c r="Z892" s="32">
        <f t="shared" si="797"/>
        <v>0</v>
      </c>
      <c r="AA892" s="32">
        <f t="shared" si="798"/>
        <v>0</v>
      </c>
      <c r="AB892" s="32">
        <f t="shared" si="806"/>
        <v>18350</v>
      </c>
      <c r="AC892" s="32">
        <f t="shared" si="807"/>
        <v>0</v>
      </c>
      <c r="AD892" s="32">
        <f t="shared" si="808"/>
        <v>0</v>
      </c>
      <c r="AE892" s="32">
        <f t="shared" si="799"/>
        <v>0</v>
      </c>
      <c r="AF892" s="33"/>
      <c r="AG892" s="34"/>
      <c r="AH892" s="1" t="str">
        <f t="shared" si="809"/>
        <v/>
      </c>
    </row>
    <row r="893">
      <c r="A893" s="14" t="s">
        <v>570</v>
      </c>
      <c r="B893" s="15">
        <v>800</v>
      </c>
      <c r="C893" s="14" t="s">
        <v>238</v>
      </c>
      <c r="D893" s="14" t="s">
        <v>67</v>
      </c>
      <c r="E893" s="31" t="s">
        <v>532</v>
      </c>
      <c r="F893" s="32"/>
      <c r="G893" s="32"/>
      <c r="H893" s="32"/>
      <c r="I893" s="32">
        <v>17100</v>
      </c>
      <c r="J893" s="32"/>
      <c r="K893" s="32"/>
      <c r="L893" s="32">
        <f t="shared" si="810"/>
        <v>17100</v>
      </c>
      <c r="M893" s="32">
        <f t="shared" si="811"/>
        <v>0</v>
      </c>
      <c r="N893" s="32">
        <f t="shared" si="812"/>
        <v>0</v>
      </c>
      <c r="O893" s="32">
        <v>1250</v>
      </c>
      <c r="P893" s="32"/>
      <c r="Q893" s="32"/>
      <c r="R893" s="32">
        <f t="shared" si="800"/>
        <v>18350</v>
      </c>
      <c r="S893" s="32">
        <f t="shared" si="801"/>
        <v>0</v>
      </c>
      <c r="T893" s="32">
        <f t="shared" si="802"/>
        <v>0</v>
      </c>
      <c r="U893" s="32"/>
      <c r="V893" s="32">
        <f t="shared" si="803"/>
        <v>18350</v>
      </c>
      <c r="W893" s="32">
        <f t="shared" si="804"/>
        <v>0</v>
      </c>
      <c r="X893" s="32">
        <f t="shared" si="805"/>
        <v>0</v>
      </c>
      <c r="Y893" s="32"/>
      <c r="Z893" s="32"/>
      <c r="AA893" s="32"/>
      <c r="AB893" s="32">
        <f t="shared" si="806"/>
        <v>18350</v>
      </c>
      <c r="AC893" s="32">
        <f t="shared" si="807"/>
        <v>0</v>
      </c>
      <c r="AD893" s="32">
        <f t="shared" si="808"/>
        <v>0</v>
      </c>
      <c r="AE893" s="32"/>
      <c r="AF893" s="33"/>
      <c r="AG893" s="34">
        <v>45</v>
      </c>
      <c r="AH893" s="1" t="str">
        <f t="shared" si="809"/>
        <v>0409</v>
      </c>
    </row>
    <row r="894" ht="63">
      <c r="A894" s="14" t="s">
        <v>572</v>
      </c>
      <c r="B894" s="15"/>
      <c r="C894" s="14"/>
      <c r="D894" s="14"/>
      <c r="E894" s="31" t="s">
        <v>573</v>
      </c>
      <c r="F894" s="32">
        <f t="shared" si="786"/>
        <v>4995.6000000000004</v>
      </c>
      <c r="G894" s="32">
        <f t="shared" si="787"/>
        <v>0</v>
      </c>
      <c r="H894" s="32">
        <f t="shared" si="788"/>
        <v>0</v>
      </c>
      <c r="I894" s="32">
        <f t="shared" si="789"/>
        <v>0</v>
      </c>
      <c r="J894" s="32">
        <f t="shared" si="790"/>
        <v>0</v>
      </c>
      <c r="K894" s="32">
        <f t="shared" si="791"/>
        <v>0</v>
      </c>
      <c r="L894" s="32">
        <f t="shared" si="810"/>
        <v>4995.6000000000004</v>
      </c>
      <c r="M894" s="32">
        <f t="shared" si="811"/>
        <v>0</v>
      </c>
      <c r="N894" s="32">
        <f t="shared" si="812"/>
        <v>0</v>
      </c>
      <c r="O894" s="32">
        <f t="shared" si="792"/>
        <v>19133</v>
      </c>
      <c r="P894" s="32">
        <f t="shared" si="793"/>
        <v>0</v>
      </c>
      <c r="Q894" s="32">
        <f t="shared" si="794"/>
        <v>0</v>
      </c>
      <c r="R894" s="32">
        <f t="shared" si="800"/>
        <v>24128.599999999999</v>
      </c>
      <c r="S894" s="32">
        <f t="shared" si="801"/>
        <v>0</v>
      </c>
      <c r="T894" s="32">
        <f t="shared" si="802"/>
        <v>0</v>
      </c>
      <c r="U894" s="32">
        <f t="shared" si="795"/>
        <v>0</v>
      </c>
      <c r="V894" s="32">
        <f t="shared" si="803"/>
        <v>24128.599999999999</v>
      </c>
      <c r="W894" s="32">
        <f t="shared" si="804"/>
        <v>0</v>
      </c>
      <c r="X894" s="32">
        <f t="shared" si="805"/>
        <v>0</v>
      </c>
      <c r="Y894" s="32">
        <f t="shared" si="796"/>
        <v>0</v>
      </c>
      <c r="Z894" s="32">
        <f t="shared" si="797"/>
        <v>0</v>
      </c>
      <c r="AA894" s="32">
        <f t="shared" si="798"/>
        <v>0</v>
      </c>
      <c r="AB894" s="32">
        <f t="shared" si="806"/>
        <v>24128.599999999999</v>
      </c>
      <c r="AC894" s="32">
        <f t="shared" si="807"/>
        <v>0</v>
      </c>
      <c r="AD894" s="32">
        <f t="shared" si="808"/>
        <v>0</v>
      </c>
      <c r="AE894" s="32">
        <f t="shared" si="799"/>
        <v>0</v>
      </c>
      <c r="AF894" s="33"/>
      <c r="AG894" s="34"/>
      <c r="AH894" s="1" t="str">
        <f t="shared" si="809"/>
        <v/>
      </c>
    </row>
    <row r="895" ht="47.25">
      <c r="A895" s="14" t="s">
        <v>572</v>
      </c>
      <c r="B895" s="15" t="s">
        <v>29</v>
      </c>
      <c r="C895" s="14"/>
      <c r="D895" s="14"/>
      <c r="E895" s="31" t="s">
        <v>30</v>
      </c>
      <c r="F895" s="32">
        <f t="shared" si="786"/>
        <v>4995.6000000000004</v>
      </c>
      <c r="G895" s="32">
        <f t="shared" si="787"/>
        <v>0</v>
      </c>
      <c r="H895" s="32">
        <f t="shared" si="788"/>
        <v>0</v>
      </c>
      <c r="I895" s="32">
        <f t="shared" si="789"/>
        <v>0</v>
      </c>
      <c r="J895" s="32">
        <f t="shared" si="790"/>
        <v>0</v>
      </c>
      <c r="K895" s="32">
        <f t="shared" si="791"/>
        <v>0</v>
      </c>
      <c r="L895" s="32">
        <f t="shared" si="810"/>
        <v>4995.6000000000004</v>
      </c>
      <c r="M895" s="32">
        <f t="shared" si="811"/>
        <v>0</v>
      </c>
      <c r="N895" s="32">
        <f t="shared" si="812"/>
        <v>0</v>
      </c>
      <c r="O895" s="32">
        <f t="shared" si="792"/>
        <v>19133</v>
      </c>
      <c r="P895" s="32">
        <f t="shared" si="793"/>
        <v>0</v>
      </c>
      <c r="Q895" s="32">
        <f t="shared" si="794"/>
        <v>0</v>
      </c>
      <c r="R895" s="32">
        <f t="shared" si="800"/>
        <v>24128.599999999999</v>
      </c>
      <c r="S895" s="32">
        <f t="shared" si="801"/>
        <v>0</v>
      </c>
      <c r="T895" s="32">
        <f t="shared" si="802"/>
        <v>0</v>
      </c>
      <c r="U895" s="32">
        <f t="shared" si="795"/>
        <v>0</v>
      </c>
      <c r="V895" s="32">
        <f t="shared" si="803"/>
        <v>24128.599999999999</v>
      </c>
      <c r="W895" s="32">
        <f t="shared" si="804"/>
        <v>0</v>
      </c>
      <c r="X895" s="32">
        <f t="shared" si="805"/>
        <v>0</v>
      </c>
      <c r="Y895" s="32">
        <f t="shared" si="796"/>
        <v>0</v>
      </c>
      <c r="Z895" s="32">
        <f t="shared" si="797"/>
        <v>0</v>
      </c>
      <c r="AA895" s="32">
        <f t="shared" si="798"/>
        <v>0</v>
      </c>
      <c r="AB895" s="32">
        <f t="shared" si="806"/>
        <v>24128.599999999999</v>
      </c>
      <c r="AC895" s="32">
        <f t="shared" si="807"/>
        <v>0</v>
      </c>
      <c r="AD895" s="32">
        <f t="shared" si="808"/>
        <v>0</v>
      </c>
      <c r="AE895" s="32">
        <f t="shared" si="799"/>
        <v>0</v>
      </c>
      <c r="AF895" s="33"/>
      <c r="AG895" s="34"/>
      <c r="AH895" s="1" t="str">
        <f t="shared" si="809"/>
        <v/>
      </c>
    </row>
    <row r="896">
      <c r="A896" s="14" t="s">
        <v>572</v>
      </c>
      <c r="B896" s="15">
        <v>400</v>
      </c>
      <c r="C896" s="14" t="s">
        <v>238</v>
      </c>
      <c r="D896" s="14" t="s">
        <v>67</v>
      </c>
      <c r="E896" s="31" t="s">
        <v>532</v>
      </c>
      <c r="F896" s="32">
        <v>4995.6000000000004</v>
      </c>
      <c r="G896" s="32"/>
      <c r="H896" s="32"/>
      <c r="I896" s="32"/>
      <c r="J896" s="32"/>
      <c r="K896" s="32"/>
      <c r="L896" s="32">
        <f t="shared" si="810"/>
        <v>4995.6000000000004</v>
      </c>
      <c r="M896" s="32">
        <f t="shared" si="811"/>
        <v>0</v>
      </c>
      <c r="N896" s="32">
        <f t="shared" si="812"/>
        <v>0</v>
      </c>
      <c r="O896" s="32">
        <v>19133</v>
      </c>
      <c r="P896" s="32"/>
      <c r="Q896" s="32"/>
      <c r="R896" s="32">
        <f t="shared" si="800"/>
        <v>24128.599999999999</v>
      </c>
      <c r="S896" s="32">
        <f t="shared" si="801"/>
        <v>0</v>
      </c>
      <c r="T896" s="32">
        <f t="shared" si="802"/>
        <v>0</v>
      </c>
      <c r="U896" s="32"/>
      <c r="V896" s="32">
        <f t="shared" si="803"/>
        <v>24128.599999999999</v>
      </c>
      <c r="W896" s="32">
        <f t="shared" si="804"/>
        <v>0</v>
      </c>
      <c r="X896" s="32">
        <f t="shared" si="805"/>
        <v>0</v>
      </c>
      <c r="Y896" s="32"/>
      <c r="Z896" s="32"/>
      <c r="AA896" s="32"/>
      <c r="AB896" s="32">
        <f t="shared" si="806"/>
        <v>24128.599999999999</v>
      </c>
      <c r="AC896" s="32">
        <f t="shared" si="807"/>
        <v>0</v>
      </c>
      <c r="AD896" s="32">
        <f t="shared" si="808"/>
        <v>0</v>
      </c>
      <c r="AE896" s="32"/>
      <c r="AF896" s="33"/>
      <c r="AG896" s="34"/>
      <c r="AH896" s="1" t="str">
        <f t="shared" si="809"/>
        <v>0409</v>
      </c>
    </row>
    <row r="897">
      <c r="A897" s="14" t="s">
        <v>574</v>
      </c>
      <c r="B897" s="15"/>
      <c r="C897" s="14"/>
      <c r="D897" s="14"/>
      <c r="E897" s="35" t="s">
        <v>575</v>
      </c>
      <c r="F897" s="32"/>
      <c r="G897" s="32"/>
      <c r="H897" s="32"/>
      <c r="I897" s="32">
        <f t="shared" si="789"/>
        <v>82610</v>
      </c>
      <c r="J897" s="32">
        <f t="shared" si="790"/>
        <v>0</v>
      </c>
      <c r="K897" s="32">
        <f t="shared" si="791"/>
        <v>0</v>
      </c>
      <c r="L897" s="32">
        <f t="shared" si="810"/>
        <v>82610</v>
      </c>
      <c r="M897" s="32">
        <f t="shared" si="811"/>
        <v>0</v>
      </c>
      <c r="N897" s="32">
        <f t="shared" si="812"/>
        <v>0</v>
      </c>
      <c r="O897" s="32">
        <f t="shared" si="792"/>
        <v>0</v>
      </c>
      <c r="P897" s="32">
        <f t="shared" si="793"/>
        <v>0</v>
      </c>
      <c r="Q897" s="32">
        <f t="shared" si="794"/>
        <v>0</v>
      </c>
      <c r="R897" s="32">
        <f t="shared" si="800"/>
        <v>82610</v>
      </c>
      <c r="S897" s="32">
        <f t="shared" si="801"/>
        <v>0</v>
      </c>
      <c r="T897" s="32">
        <f t="shared" si="802"/>
        <v>0</v>
      </c>
      <c r="U897" s="32">
        <f t="shared" si="795"/>
        <v>0</v>
      </c>
      <c r="V897" s="32">
        <f t="shared" si="803"/>
        <v>82610</v>
      </c>
      <c r="W897" s="32">
        <f t="shared" si="804"/>
        <v>0</v>
      </c>
      <c r="X897" s="32">
        <f t="shared" si="805"/>
        <v>0</v>
      </c>
      <c r="Y897" s="32">
        <f t="shared" si="796"/>
        <v>0</v>
      </c>
      <c r="Z897" s="32">
        <f t="shared" si="797"/>
        <v>0</v>
      </c>
      <c r="AA897" s="32">
        <f t="shared" si="798"/>
        <v>0</v>
      </c>
      <c r="AB897" s="32">
        <f t="shared" si="806"/>
        <v>82610</v>
      </c>
      <c r="AC897" s="32">
        <f t="shared" si="807"/>
        <v>0</v>
      </c>
      <c r="AD897" s="32">
        <f t="shared" si="808"/>
        <v>0</v>
      </c>
      <c r="AE897" s="32">
        <f t="shared" si="799"/>
        <v>0</v>
      </c>
      <c r="AF897" s="33"/>
      <c r="AG897" s="34"/>
      <c r="AH897" s="1" t="str">
        <f t="shared" si="809"/>
        <v/>
      </c>
    </row>
    <row r="898">
      <c r="A898" s="14" t="s">
        <v>574</v>
      </c>
      <c r="B898" s="15" t="s">
        <v>29</v>
      </c>
      <c r="C898" s="14"/>
      <c r="D898" s="14"/>
      <c r="E898" s="31" t="s">
        <v>30</v>
      </c>
      <c r="F898" s="32"/>
      <c r="G898" s="32"/>
      <c r="H898" s="32"/>
      <c r="I898" s="32">
        <f t="shared" si="789"/>
        <v>82610</v>
      </c>
      <c r="J898" s="32">
        <f t="shared" si="790"/>
        <v>0</v>
      </c>
      <c r="K898" s="32">
        <f t="shared" si="791"/>
        <v>0</v>
      </c>
      <c r="L898" s="32">
        <f t="shared" si="810"/>
        <v>82610</v>
      </c>
      <c r="M898" s="32">
        <f t="shared" si="811"/>
        <v>0</v>
      </c>
      <c r="N898" s="32">
        <f t="shared" si="812"/>
        <v>0</v>
      </c>
      <c r="O898" s="32">
        <f t="shared" si="792"/>
        <v>0</v>
      </c>
      <c r="P898" s="32">
        <f t="shared" si="793"/>
        <v>0</v>
      </c>
      <c r="Q898" s="32">
        <f t="shared" si="794"/>
        <v>0</v>
      </c>
      <c r="R898" s="32">
        <f t="shared" si="800"/>
        <v>82610</v>
      </c>
      <c r="S898" s="32">
        <f t="shared" si="801"/>
        <v>0</v>
      </c>
      <c r="T898" s="32">
        <f t="shared" si="802"/>
        <v>0</v>
      </c>
      <c r="U898" s="32">
        <f t="shared" si="795"/>
        <v>0</v>
      </c>
      <c r="V898" s="32">
        <f t="shared" si="803"/>
        <v>82610</v>
      </c>
      <c r="W898" s="32">
        <f t="shared" si="804"/>
        <v>0</v>
      </c>
      <c r="X898" s="32">
        <f t="shared" si="805"/>
        <v>0</v>
      </c>
      <c r="Y898" s="32">
        <f t="shared" si="796"/>
        <v>0</v>
      </c>
      <c r="Z898" s="32">
        <f t="shared" si="797"/>
        <v>0</v>
      </c>
      <c r="AA898" s="32">
        <f t="shared" si="798"/>
        <v>0</v>
      </c>
      <c r="AB898" s="32">
        <f t="shared" si="806"/>
        <v>82610</v>
      </c>
      <c r="AC898" s="32">
        <f t="shared" si="807"/>
        <v>0</v>
      </c>
      <c r="AD898" s="32">
        <f t="shared" si="808"/>
        <v>0</v>
      </c>
      <c r="AE898" s="32">
        <f t="shared" si="799"/>
        <v>0</v>
      </c>
      <c r="AF898" s="33"/>
      <c r="AG898" s="34"/>
      <c r="AH898" s="1" t="str">
        <f t="shared" si="809"/>
        <v/>
      </c>
    </row>
    <row r="899">
      <c r="A899" s="14" t="s">
        <v>574</v>
      </c>
      <c r="B899" s="15">
        <v>400</v>
      </c>
      <c r="C899" s="14" t="s">
        <v>238</v>
      </c>
      <c r="D899" s="14" t="s">
        <v>67</v>
      </c>
      <c r="E899" s="31" t="s">
        <v>532</v>
      </c>
      <c r="F899" s="32"/>
      <c r="G899" s="32"/>
      <c r="H899" s="32"/>
      <c r="I899" s="32">
        <v>82610</v>
      </c>
      <c r="J899" s="32"/>
      <c r="K899" s="32"/>
      <c r="L899" s="32">
        <f t="shared" si="810"/>
        <v>82610</v>
      </c>
      <c r="M899" s="32">
        <f t="shared" si="811"/>
        <v>0</v>
      </c>
      <c r="N899" s="32">
        <f t="shared" si="812"/>
        <v>0</v>
      </c>
      <c r="O899" s="32"/>
      <c r="P899" s="32"/>
      <c r="Q899" s="32"/>
      <c r="R899" s="32">
        <f t="shared" si="800"/>
        <v>82610</v>
      </c>
      <c r="S899" s="32">
        <f t="shared" si="801"/>
        <v>0</v>
      </c>
      <c r="T899" s="32">
        <f t="shared" si="802"/>
        <v>0</v>
      </c>
      <c r="U899" s="32"/>
      <c r="V899" s="32">
        <f t="shared" si="803"/>
        <v>82610</v>
      </c>
      <c r="W899" s="32">
        <f t="shared" si="804"/>
        <v>0</v>
      </c>
      <c r="X899" s="32">
        <f t="shared" si="805"/>
        <v>0</v>
      </c>
      <c r="Y899" s="32"/>
      <c r="Z899" s="32"/>
      <c r="AA899" s="32"/>
      <c r="AB899" s="32">
        <f t="shared" si="806"/>
        <v>82610</v>
      </c>
      <c r="AC899" s="32">
        <f t="shared" si="807"/>
        <v>0</v>
      </c>
      <c r="AD899" s="32">
        <f t="shared" si="808"/>
        <v>0</v>
      </c>
      <c r="AE899" s="32"/>
      <c r="AF899" s="33"/>
      <c r="AG899" s="34">
        <v>44</v>
      </c>
      <c r="AH899" s="1" t="str">
        <f t="shared" si="809"/>
        <v>0409</v>
      </c>
    </row>
    <row r="900" ht="31.5">
      <c r="A900" s="14" t="s">
        <v>576</v>
      </c>
      <c r="B900" s="15"/>
      <c r="C900" s="14"/>
      <c r="D900" s="14"/>
      <c r="E900" s="31" t="s">
        <v>577</v>
      </c>
      <c r="F900" s="32">
        <f t="shared" si="786"/>
        <v>0</v>
      </c>
      <c r="G900" s="32">
        <f t="shared" si="787"/>
        <v>531902.90000000002</v>
      </c>
      <c r="H900" s="32">
        <f t="shared" si="788"/>
        <v>0</v>
      </c>
      <c r="I900" s="32">
        <f t="shared" si="789"/>
        <v>0</v>
      </c>
      <c r="J900" s="32">
        <f t="shared" si="790"/>
        <v>0</v>
      </c>
      <c r="K900" s="32">
        <f t="shared" si="791"/>
        <v>0</v>
      </c>
      <c r="L900" s="32">
        <f t="shared" si="810"/>
        <v>0</v>
      </c>
      <c r="M900" s="32">
        <f t="shared" si="811"/>
        <v>531902.90000000002</v>
      </c>
      <c r="N900" s="32">
        <f t="shared" si="812"/>
        <v>0</v>
      </c>
      <c r="O900" s="32">
        <f t="shared" si="792"/>
        <v>0</v>
      </c>
      <c r="P900" s="32">
        <f t="shared" si="793"/>
        <v>0</v>
      </c>
      <c r="Q900" s="32">
        <f t="shared" si="794"/>
        <v>0</v>
      </c>
      <c r="R900" s="32">
        <f t="shared" si="800"/>
        <v>0</v>
      </c>
      <c r="S900" s="32">
        <f t="shared" si="801"/>
        <v>531902.90000000002</v>
      </c>
      <c r="T900" s="32">
        <f t="shared" si="802"/>
        <v>0</v>
      </c>
      <c r="U900" s="32">
        <f t="shared" si="795"/>
        <v>0</v>
      </c>
      <c r="V900" s="32">
        <f t="shared" si="803"/>
        <v>0</v>
      </c>
      <c r="W900" s="32">
        <f t="shared" si="804"/>
        <v>531902.90000000002</v>
      </c>
      <c r="X900" s="32">
        <f t="shared" si="805"/>
        <v>0</v>
      </c>
      <c r="Y900" s="32">
        <f t="shared" si="796"/>
        <v>0</v>
      </c>
      <c r="Z900" s="32">
        <f t="shared" si="797"/>
        <v>-524152.33500000002</v>
      </c>
      <c r="AA900" s="32">
        <f t="shared" si="798"/>
        <v>0</v>
      </c>
      <c r="AB900" s="32">
        <f t="shared" si="806"/>
        <v>0</v>
      </c>
      <c r="AC900" s="32">
        <f t="shared" si="807"/>
        <v>7750.5650000000023</v>
      </c>
      <c r="AD900" s="32">
        <f t="shared" si="808"/>
        <v>0</v>
      </c>
      <c r="AE900" s="32">
        <f t="shared" si="799"/>
        <v>0</v>
      </c>
      <c r="AF900" s="33"/>
      <c r="AG900" s="34"/>
      <c r="AH900" s="1" t="str">
        <f t="shared" si="809"/>
        <v/>
      </c>
    </row>
    <row r="901" ht="47.25">
      <c r="A901" s="14" t="s">
        <v>576</v>
      </c>
      <c r="B901" s="15" t="s">
        <v>29</v>
      </c>
      <c r="C901" s="14"/>
      <c r="D901" s="14"/>
      <c r="E901" s="31" t="s">
        <v>30</v>
      </c>
      <c r="F901" s="32">
        <f t="shared" si="786"/>
        <v>0</v>
      </c>
      <c r="G901" s="32">
        <f t="shared" si="787"/>
        <v>531902.90000000002</v>
      </c>
      <c r="H901" s="32">
        <f t="shared" si="788"/>
        <v>0</v>
      </c>
      <c r="I901" s="32">
        <f t="shared" si="789"/>
        <v>0</v>
      </c>
      <c r="J901" s="32">
        <f t="shared" si="790"/>
        <v>0</v>
      </c>
      <c r="K901" s="32">
        <f t="shared" si="791"/>
        <v>0</v>
      </c>
      <c r="L901" s="32">
        <f t="shared" si="810"/>
        <v>0</v>
      </c>
      <c r="M901" s="32">
        <f t="shared" si="811"/>
        <v>531902.90000000002</v>
      </c>
      <c r="N901" s="32">
        <f t="shared" si="812"/>
        <v>0</v>
      </c>
      <c r="O901" s="32">
        <f t="shared" si="792"/>
        <v>0</v>
      </c>
      <c r="P901" s="32">
        <f t="shared" si="793"/>
        <v>0</v>
      </c>
      <c r="Q901" s="32">
        <f t="shared" si="794"/>
        <v>0</v>
      </c>
      <c r="R901" s="32">
        <f t="shared" si="800"/>
        <v>0</v>
      </c>
      <c r="S901" s="32">
        <f t="shared" si="801"/>
        <v>531902.90000000002</v>
      </c>
      <c r="T901" s="32">
        <f t="shared" si="802"/>
        <v>0</v>
      </c>
      <c r="U901" s="32">
        <f t="shared" si="795"/>
        <v>0</v>
      </c>
      <c r="V901" s="32">
        <f t="shared" si="803"/>
        <v>0</v>
      </c>
      <c r="W901" s="32">
        <f t="shared" si="804"/>
        <v>531902.90000000002</v>
      </c>
      <c r="X901" s="32">
        <f t="shared" si="805"/>
        <v>0</v>
      </c>
      <c r="Y901" s="32">
        <f t="shared" si="796"/>
        <v>0</v>
      </c>
      <c r="Z901" s="32">
        <f t="shared" si="797"/>
        <v>-524152.33500000002</v>
      </c>
      <c r="AA901" s="32">
        <f t="shared" si="798"/>
        <v>0</v>
      </c>
      <c r="AB901" s="32">
        <f t="shared" si="806"/>
        <v>0</v>
      </c>
      <c r="AC901" s="32">
        <f t="shared" si="807"/>
        <v>7750.5650000000023</v>
      </c>
      <c r="AD901" s="32">
        <f t="shared" si="808"/>
        <v>0</v>
      </c>
      <c r="AE901" s="32">
        <f t="shared" si="799"/>
        <v>0</v>
      </c>
      <c r="AF901" s="33"/>
      <c r="AG901" s="34"/>
      <c r="AH901" s="1" t="str">
        <f t="shared" si="809"/>
        <v/>
      </c>
    </row>
    <row r="902">
      <c r="A902" s="14" t="s">
        <v>576</v>
      </c>
      <c r="B902" s="15">
        <v>400</v>
      </c>
      <c r="C902" s="14" t="s">
        <v>238</v>
      </c>
      <c r="D902" s="14" t="s">
        <v>67</v>
      </c>
      <c r="E902" s="31" t="s">
        <v>532</v>
      </c>
      <c r="F902" s="32"/>
      <c r="G902" s="32">
        <v>531902.90000000002</v>
      </c>
      <c r="H902" s="32"/>
      <c r="I902" s="32"/>
      <c r="J902" s="32"/>
      <c r="K902" s="32"/>
      <c r="L902" s="32">
        <f t="shared" si="810"/>
        <v>0</v>
      </c>
      <c r="M902" s="32">
        <f t="shared" si="811"/>
        <v>531902.90000000002</v>
      </c>
      <c r="N902" s="32">
        <f t="shared" si="812"/>
        <v>0</v>
      </c>
      <c r="O902" s="32"/>
      <c r="P902" s="32"/>
      <c r="Q902" s="32"/>
      <c r="R902" s="32">
        <f t="shared" si="800"/>
        <v>0</v>
      </c>
      <c r="S902" s="32">
        <f t="shared" si="801"/>
        <v>531902.90000000002</v>
      </c>
      <c r="T902" s="32">
        <f t="shared" si="802"/>
        <v>0</v>
      </c>
      <c r="U902" s="32"/>
      <c r="V902" s="32">
        <f t="shared" si="803"/>
        <v>0</v>
      </c>
      <c r="W902" s="32">
        <f t="shared" si="804"/>
        <v>531902.90000000002</v>
      </c>
      <c r="X902" s="32">
        <f t="shared" si="805"/>
        <v>0</v>
      </c>
      <c r="Y902" s="32"/>
      <c r="Z902" s="32">
        <v>-524152.33500000002</v>
      </c>
      <c r="AA902" s="32"/>
      <c r="AB902" s="32">
        <f t="shared" si="806"/>
        <v>0</v>
      </c>
      <c r="AC902" s="32">
        <f t="shared" si="807"/>
        <v>7750.5650000000023</v>
      </c>
      <c r="AD902" s="32">
        <f t="shared" si="808"/>
        <v>0</v>
      </c>
      <c r="AE902" s="32"/>
      <c r="AF902" s="33"/>
      <c r="AG902" s="34"/>
      <c r="AH902" s="1" t="str">
        <f t="shared" si="809"/>
        <v>0409</v>
      </c>
    </row>
    <row r="903" ht="47.25">
      <c r="A903" s="14" t="s">
        <v>578</v>
      </c>
      <c r="B903" s="15"/>
      <c r="C903" s="14"/>
      <c r="D903" s="14"/>
      <c r="E903" s="31" t="s">
        <v>579</v>
      </c>
      <c r="F903" s="32">
        <f t="shared" si="786"/>
        <v>98254</v>
      </c>
      <c r="G903" s="32">
        <f t="shared" si="787"/>
        <v>0</v>
      </c>
      <c r="H903" s="32">
        <f t="shared" si="788"/>
        <v>0</v>
      </c>
      <c r="I903" s="32">
        <f t="shared" si="789"/>
        <v>0</v>
      </c>
      <c r="J903" s="32">
        <f t="shared" si="790"/>
        <v>0</v>
      </c>
      <c r="K903" s="32">
        <f t="shared" si="791"/>
        <v>0</v>
      </c>
      <c r="L903" s="32">
        <f t="shared" si="810"/>
        <v>98254</v>
      </c>
      <c r="M903" s="32">
        <f t="shared" si="811"/>
        <v>0</v>
      </c>
      <c r="N903" s="32">
        <f t="shared" si="812"/>
        <v>0</v>
      </c>
      <c r="O903" s="32">
        <f t="shared" si="792"/>
        <v>0</v>
      </c>
      <c r="P903" s="32">
        <f t="shared" si="793"/>
        <v>0</v>
      </c>
      <c r="Q903" s="32">
        <f t="shared" si="794"/>
        <v>0</v>
      </c>
      <c r="R903" s="32">
        <f t="shared" si="800"/>
        <v>98254</v>
      </c>
      <c r="S903" s="32">
        <f t="shared" si="801"/>
        <v>0</v>
      </c>
      <c r="T903" s="32">
        <f t="shared" si="802"/>
        <v>0</v>
      </c>
      <c r="U903" s="32">
        <f t="shared" si="795"/>
        <v>0</v>
      </c>
      <c r="V903" s="32">
        <f t="shared" si="803"/>
        <v>98254</v>
      </c>
      <c r="W903" s="32">
        <f t="shared" si="804"/>
        <v>0</v>
      </c>
      <c r="X903" s="32">
        <f t="shared" si="805"/>
        <v>0</v>
      </c>
      <c r="Y903" s="32">
        <f t="shared" si="796"/>
        <v>-98254</v>
      </c>
      <c r="Z903" s="32">
        <f t="shared" si="797"/>
        <v>98254</v>
      </c>
      <c r="AA903" s="32">
        <f t="shared" si="798"/>
        <v>0</v>
      </c>
      <c r="AB903" s="32">
        <f t="shared" si="806"/>
        <v>0</v>
      </c>
      <c r="AC903" s="32">
        <f t="shared" si="807"/>
        <v>98254</v>
      </c>
      <c r="AD903" s="32">
        <f t="shared" si="808"/>
        <v>0</v>
      </c>
      <c r="AE903" s="32">
        <f t="shared" si="799"/>
        <v>0</v>
      </c>
      <c r="AF903" s="33"/>
      <c r="AG903" s="34"/>
      <c r="AH903" s="1" t="str">
        <f t="shared" si="809"/>
        <v/>
      </c>
    </row>
    <row r="904" ht="47.25">
      <c r="A904" s="14" t="s">
        <v>578</v>
      </c>
      <c r="B904" s="15" t="s">
        <v>29</v>
      </c>
      <c r="C904" s="14"/>
      <c r="D904" s="14"/>
      <c r="E904" s="31" t="s">
        <v>30</v>
      </c>
      <c r="F904" s="32">
        <f t="shared" si="786"/>
        <v>98254</v>
      </c>
      <c r="G904" s="32">
        <f t="shared" si="787"/>
        <v>0</v>
      </c>
      <c r="H904" s="32">
        <f t="shared" si="788"/>
        <v>0</v>
      </c>
      <c r="I904" s="32">
        <f t="shared" si="789"/>
        <v>0</v>
      </c>
      <c r="J904" s="32">
        <f t="shared" si="790"/>
        <v>0</v>
      </c>
      <c r="K904" s="32">
        <f t="shared" si="791"/>
        <v>0</v>
      </c>
      <c r="L904" s="32">
        <f t="shared" si="810"/>
        <v>98254</v>
      </c>
      <c r="M904" s="32">
        <f t="shared" si="811"/>
        <v>0</v>
      </c>
      <c r="N904" s="32">
        <f t="shared" si="812"/>
        <v>0</v>
      </c>
      <c r="O904" s="32">
        <f t="shared" si="792"/>
        <v>0</v>
      </c>
      <c r="P904" s="32">
        <f t="shared" si="793"/>
        <v>0</v>
      </c>
      <c r="Q904" s="32">
        <f t="shared" si="794"/>
        <v>0</v>
      </c>
      <c r="R904" s="32">
        <f t="shared" si="800"/>
        <v>98254</v>
      </c>
      <c r="S904" s="32">
        <f t="shared" si="801"/>
        <v>0</v>
      </c>
      <c r="T904" s="32">
        <f t="shared" si="802"/>
        <v>0</v>
      </c>
      <c r="U904" s="32">
        <f t="shared" si="795"/>
        <v>0</v>
      </c>
      <c r="V904" s="32">
        <f t="shared" si="803"/>
        <v>98254</v>
      </c>
      <c r="W904" s="32">
        <f t="shared" si="804"/>
        <v>0</v>
      </c>
      <c r="X904" s="32">
        <f t="shared" si="805"/>
        <v>0</v>
      </c>
      <c r="Y904" s="32">
        <f t="shared" si="796"/>
        <v>-98254</v>
      </c>
      <c r="Z904" s="32">
        <f t="shared" si="797"/>
        <v>98254</v>
      </c>
      <c r="AA904" s="32">
        <f t="shared" si="798"/>
        <v>0</v>
      </c>
      <c r="AB904" s="32">
        <f t="shared" si="806"/>
        <v>0</v>
      </c>
      <c r="AC904" s="32">
        <f t="shared" si="807"/>
        <v>98254</v>
      </c>
      <c r="AD904" s="32">
        <f t="shared" si="808"/>
        <v>0</v>
      </c>
      <c r="AE904" s="32">
        <f t="shared" si="799"/>
        <v>0</v>
      </c>
      <c r="AF904" s="33"/>
      <c r="AG904" s="34"/>
      <c r="AH904" s="1" t="str">
        <f t="shared" si="809"/>
        <v/>
      </c>
    </row>
    <row r="905">
      <c r="A905" s="14" t="s">
        <v>578</v>
      </c>
      <c r="B905" s="15">
        <v>400</v>
      </c>
      <c r="C905" s="14" t="s">
        <v>238</v>
      </c>
      <c r="D905" s="14" t="s">
        <v>67</v>
      </c>
      <c r="E905" s="31" t="s">
        <v>532</v>
      </c>
      <c r="F905" s="32">
        <v>98254</v>
      </c>
      <c r="G905" s="32"/>
      <c r="H905" s="32"/>
      <c r="I905" s="32"/>
      <c r="J905" s="32"/>
      <c r="K905" s="32"/>
      <c r="L905" s="32">
        <f t="shared" si="810"/>
        <v>98254</v>
      </c>
      <c r="M905" s="32">
        <f t="shared" si="811"/>
        <v>0</v>
      </c>
      <c r="N905" s="32">
        <f t="shared" si="812"/>
        <v>0</v>
      </c>
      <c r="O905" s="32"/>
      <c r="P905" s="32"/>
      <c r="Q905" s="32"/>
      <c r="R905" s="32">
        <f t="shared" si="800"/>
        <v>98254</v>
      </c>
      <c r="S905" s="32">
        <f t="shared" si="801"/>
        <v>0</v>
      </c>
      <c r="T905" s="32">
        <f t="shared" si="802"/>
        <v>0</v>
      </c>
      <c r="U905" s="32"/>
      <c r="V905" s="32">
        <f t="shared" si="803"/>
        <v>98254</v>
      </c>
      <c r="W905" s="32">
        <f t="shared" si="804"/>
        <v>0</v>
      </c>
      <c r="X905" s="32">
        <f t="shared" si="805"/>
        <v>0</v>
      </c>
      <c r="Y905" s="32">
        <v>-98254</v>
      </c>
      <c r="Z905" s="32">
        <v>98254</v>
      </c>
      <c r="AA905" s="32"/>
      <c r="AB905" s="32">
        <f t="shared" si="806"/>
        <v>0</v>
      </c>
      <c r="AC905" s="32">
        <f t="shared" si="807"/>
        <v>98254</v>
      </c>
      <c r="AD905" s="32">
        <f t="shared" si="808"/>
        <v>0</v>
      </c>
      <c r="AE905" s="32"/>
      <c r="AF905" s="33"/>
      <c r="AG905" s="34"/>
      <c r="AH905" s="1" t="str">
        <f t="shared" si="809"/>
        <v>0409</v>
      </c>
    </row>
    <row r="906" ht="31.5">
      <c r="A906" s="14" t="s">
        <v>580</v>
      </c>
      <c r="B906" s="15"/>
      <c r="C906" s="14"/>
      <c r="D906" s="14"/>
      <c r="E906" s="31" t="s">
        <v>581</v>
      </c>
      <c r="F906" s="32">
        <f t="shared" si="786"/>
        <v>3576.9000000000001</v>
      </c>
      <c r="G906" s="32">
        <f t="shared" si="787"/>
        <v>0</v>
      </c>
      <c r="H906" s="32">
        <f t="shared" si="788"/>
        <v>0</v>
      </c>
      <c r="I906" s="32">
        <f t="shared" si="789"/>
        <v>0</v>
      </c>
      <c r="J906" s="32">
        <f t="shared" si="790"/>
        <v>0</v>
      </c>
      <c r="K906" s="32">
        <f t="shared" si="791"/>
        <v>0</v>
      </c>
      <c r="L906" s="32">
        <f t="shared" si="810"/>
        <v>3576.9000000000001</v>
      </c>
      <c r="M906" s="32">
        <f t="shared" si="811"/>
        <v>0</v>
      </c>
      <c r="N906" s="32">
        <f t="shared" si="812"/>
        <v>0</v>
      </c>
      <c r="O906" s="32">
        <f t="shared" si="792"/>
        <v>0</v>
      </c>
      <c r="P906" s="32">
        <f t="shared" si="793"/>
        <v>0</v>
      </c>
      <c r="Q906" s="32">
        <f t="shared" si="794"/>
        <v>0</v>
      </c>
      <c r="R906" s="32">
        <f t="shared" si="800"/>
        <v>3576.9000000000001</v>
      </c>
      <c r="S906" s="32">
        <f t="shared" si="801"/>
        <v>0</v>
      </c>
      <c r="T906" s="32">
        <f t="shared" si="802"/>
        <v>0</v>
      </c>
      <c r="U906" s="32">
        <f t="shared" si="795"/>
        <v>0</v>
      </c>
      <c r="V906" s="32">
        <f t="shared" si="803"/>
        <v>3576.9000000000001</v>
      </c>
      <c r="W906" s="32">
        <f t="shared" si="804"/>
        <v>0</v>
      </c>
      <c r="X906" s="32">
        <f t="shared" si="805"/>
        <v>0</v>
      </c>
      <c r="Y906" s="32">
        <f t="shared" si="796"/>
        <v>0</v>
      </c>
      <c r="Z906" s="32">
        <f t="shared" si="797"/>
        <v>0</v>
      </c>
      <c r="AA906" s="32">
        <f t="shared" si="798"/>
        <v>0</v>
      </c>
      <c r="AB906" s="32">
        <f t="shared" si="806"/>
        <v>3576.9000000000001</v>
      </c>
      <c r="AC906" s="32">
        <f t="shared" si="807"/>
        <v>0</v>
      </c>
      <c r="AD906" s="32">
        <f t="shared" si="808"/>
        <v>0</v>
      </c>
      <c r="AE906" s="32">
        <f t="shared" si="799"/>
        <v>0</v>
      </c>
      <c r="AF906" s="33"/>
      <c r="AG906" s="34"/>
      <c r="AH906" s="1" t="str">
        <f t="shared" si="809"/>
        <v/>
      </c>
    </row>
    <row r="907" ht="47.25">
      <c r="A907" s="14" t="s">
        <v>580</v>
      </c>
      <c r="B907" s="15" t="s">
        <v>29</v>
      </c>
      <c r="C907" s="14"/>
      <c r="D907" s="14"/>
      <c r="E907" s="31" t="s">
        <v>30</v>
      </c>
      <c r="F907" s="32">
        <f t="shared" si="786"/>
        <v>3576.9000000000001</v>
      </c>
      <c r="G907" s="32">
        <f t="shared" si="787"/>
        <v>0</v>
      </c>
      <c r="H907" s="32">
        <f t="shared" si="788"/>
        <v>0</v>
      </c>
      <c r="I907" s="32">
        <f t="shared" si="789"/>
        <v>0</v>
      </c>
      <c r="J907" s="32">
        <f t="shared" si="790"/>
        <v>0</v>
      </c>
      <c r="K907" s="32">
        <f t="shared" si="791"/>
        <v>0</v>
      </c>
      <c r="L907" s="32">
        <f t="shared" si="810"/>
        <v>3576.9000000000001</v>
      </c>
      <c r="M907" s="32">
        <f t="shared" si="811"/>
        <v>0</v>
      </c>
      <c r="N907" s="32">
        <f t="shared" si="812"/>
        <v>0</v>
      </c>
      <c r="O907" s="32">
        <f t="shared" si="792"/>
        <v>0</v>
      </c>
      <c r="P907" s="32">
        <f t="shared" si="793"/>
        <v>0</v>
      </c>
      <c r="Q907" s="32">
        <f t="shared" si="794"/>
        <v>0</v>
      </c>
      <c r="R907" s="32">
        <f t="shared" si="800"/>
        <v>3576.9000000000001</v>
      </c>
      <c r="S907" s="32">
        <f t="shared" si="801"/>
        <v>0</v>
      </c>
      <c r="T907" s="32">
        <f t="shared" si="802"/>
        <v>0</v>
      </c>
      <c r="U907" s="32">
        <f t="shared" si="795"/>
        <v>0</v>
      </c>
      <c r="V907" s="32">
        <f t="shared" si="803"/>
        <v>3576.9000000000001</v>
      </c>
      <c r="W907" s="32">
        <f t="shared" si="804"/>
        <v>0</v>
      </c>
      <c r="X907" s="32">
        <f t="shared" si="805"/>
        <v>0</v>
      </c>
      <c r="Y907" s="32">
        <f t="shared" si="796"/>
        <v>0</v>
      </c>
      <c r="Z907" s="32">
        <f t="shared" si="797"/>
        <v>0</v>
      </c>
      <c r="AA907" s="32">
        <f t="shared" si="798"/>
        <v>0</v>
      </c>
      <c r="AB907" s="32">
        <f t="shared" si="806"/>
        <v>3576.9000000000001</v>
      </c>
      <c r="AC907" s="32">
        <f t="shared" si="807"/>
        <v>0</v>
      </c>
      <c r="AD907" s="32">
        <f t="shared" si="808"/>
        <v>0</v>
      </c>
      <c r="AE907" s="32">
        <f t="shared" si="799"/>
        <v>0</v>
      </c>
      <c r="AF907" s="33"/>
      <c r="AG907" s="34"/>
      <c r="AH907" s="1" t="str">
        <f t="shared" si="809"/>
        <v/>
      </c>
    </row>
    <row r="908">
      <c r="A908" s="14" t="s">
        <v>580</v>
      </c>
      <c r="B908" s="15">
        <v>400</v>
      </c>
      <c r="C908" s="14" t="s">
        <v>238</v>
      </c>
      <c r="D908" s="14" t="s">
        <v>67</v>
      </c>
      <c r="E908" s="31" t="s">
        <v>532</v>
      </c>
      <c r="F908" s="32">
        <v>3576.9000000000001</v>
      </c>
      <c r="G908" s="32"/>
      <c r="H908" s="32"/>
      <c r="I908" s="32"/>
      <c r="J908" s="32"/>
      <c r="K908" s="32"/>
      <c r="L908" s="32">
        <f t="shared" si="810"/>
        <v>3576.9000000000001</v>
      </c>
      <c r="M908" s="32">
        <f t="shared" si="811"/>
        <v>0</v>
      </c>
      <c r="N908" s="32">
        <f t="shared" si="812"/>
        <v>0</v>
      </c>
      <c r="O908" s="32"/>
      <c r="P908" s="32"/>
      <c r="Q908" s="32"/>
      <c r="R908" s="32">
        <f t="shared" si="800"/>
        <v>3576.9000000000001</v>
      </c>
      <c r="S908" s="32">
        <f t="shared" si="801"/>
        <v>0</v>
      </c>
      <c r="T908" s="32">
        <f t="shared" si="802"/>
        <v>0</v>
      </c>
      <c r="U908" s="32"/>
      <c r="V908" s="32">
        <f t="shared" si="803"/>
        <v>3576.9000000000001</v>
      </c>
      <c r="W908" s="32">
        <f t="shared" si="804"/>
        <v>0</v>
      </c>
      <c r="X908" s="32">
        <f t="shared" si="805"/>
        <v>0</v>
      </c>
      <c r="Y908" s="32"/>
      <c r="Z908" s="32"/>
      <c r="AA908" s="32"/>
      <c r="AB908" s="32">
        <f t="shared" si="806"/>
        <v>3576.9000000000001</v>
      </c>
      <c r="AC908" s="32">
        <f t="shared" si="807"/>
        <v>0</v>
      </c>
      <c r="AD908" s="32">
        <f t="shared" si="808"/>
        <v>0</v>
      </c>
      <c r="AE908" s="32"/>
      <c r="AF908" s="33"/>
      <c r="AG908" s="34"/>
      <c r="AH908" s="1" t="str">
        <f t="shared" si="809"/>
        <v>0409</v>
      </c>
    </row>
    <row r="909" ht="31.5">
      <c r="A909" s="14" t="s">
        <v>582</v>
      </c>
      <c r="B909" s="15"/>
      <c r="C909" s="14"/>
      <c r="D909" s="14"/>
      <c r="E909" s="31" t="s">
        <v>583</v>
      </c>
      <c r="F909" s="32">
        <f t="shared" si="786"/>
        <v>137062.29999999999</v>
      </c>
      <c r="G909" s="32">
        <f t="shared" si="787"/>
        <v>185486.10000000001</v>
      </c>
      <c r="H909" s="32">
        <f t="shared" si="788"/>
        <v>180000</v>
      </c>
      <c r="I909" s="32">
        <f t="shared" si="789"/>
        <v>0</v>
      </c>
      <c r="J909" s="32">
        <f t="shared" si="790"/>
        <v>0</v>
      </c>
      <c r="K909" s="32">
        <f t="shared" si="791"/>
        <v>0</v>
      </c>
      <c r="L909" s="32">
        <f t="shared" si="810"/>
        <v>137062.29999999999</v>
      </c>
      <c r="M909" s="32">
        <f t="shared" si="811"/>
        <v>185486.10000000001</v>
      </c>
      <c r="N909" s="32">
        <f t="shared" si="812"/>
        <v>180000</v>
      </c>
      <c r="O909" s="32">
        <f t="shared" si="792"/>
        <v>-20000</v>
      </c>
      <c r="P909" s="32">
        <f t="shared" si="793"/>
        <v>0</v>
      </c>
      <c r="Q909" s="32">
        <f t="shared" si="794"/>
        <v>20000</v>
      </c>
      <c r="R909" s="32">
        <f t="shared" si="800"/>
        <v>117062.29999999999</v>
      </c>
      <c r="S909" s="32">
        <f t="shared" si="801"/>
        <v>185486.10000000001</v>
      </c>
      <c r="T909" s="32">
        <f t="shared" si="802"/>
        <v>200000</v>
      </c>
      <c r="U909" s="32">
        <f t="shared" si="795"/>
        <v>0</v>
      </c>
      <c r="V909" s="32">
        <f t="shared" si="803"/>
        <v>117062.29999999999</v>
      </c>
      <c r="W909" s="32">
        <f t="shared" si="804"/>
        <v>185486.10000000001</v>
      </c>
      <c r="X909" s="32">
        <f t="shared" si="805"/>
        <v>200000</v>
      </c>
      <c r="Y909" s="32">
        <f t="shared" si="796"/>
        <v>0</v>
      </c>
      <c r="Z909" s="32">
        <f t="shared" si="797"/>
        <v>0</v>
      </c>
      <c r="AA909" s="32">
        <f t="shared" si="798"/>
        <v>0</v>
      </c>
      <c r="AB909" s="32">
        <f t="shared" si="806"/>
        <v>117062.29999999999</v>
      </c>
      <c r="AC909" s="32">
        <f t="shared" si="807"/>
        <v>185486.10000000001</v>
      </c>
      <c r="AD909" s="32">
        <f t="shared" si="808"/>
        <v>200000</v>
      </c>
      <c r="AE909" s="32">
        <f t="shared" si="799"/>
        <v>0</v>
      </c>
      <c r="AF909" s="33"/>
      <c r="AG909" s="34"/>
      <c r="AH909" s="1" t="str">
        <f t="shared" si="809"/>
        <v/>
      </c>
    </row>
    <row r="910">
      <c r="A910" s="14" t="s">
        <v>584</v>
      </c>
      <c r="B910" s="15"/>
      <c r="C910" s="14"/>
      <c r="D910" s="14"/>
      <c r="E910" s="31" t="s">
        <v>585</v>
      </c>
      <c r="F910" s="32">
        <f t="shared" si="786"/>
        <v>137062.29999999999</v>
      </c>
      <c r="G910" s="32">
        <f t="shared" si="787"/>
        <v>185486.10000000001</v>
      </c>
      <c r="H910" s="32">
        <f t="shared" si="788"/>
        <v>180000</v>
      </c>
      <c r="I910" s="32">
        <f t="shared" si="789"/>
        <v>0</v>
      </c>
      <c r="J910" s="32">
        <f t="shared" si="790"/>
        <v>0</v>
      </c>
      <c r="K910" s="32">
        <f t="shared" si="791"/>
        <v>0</v>
      </c>
      <c r="L910" s="32">
        <f t="shared" si="810"/>
        <v>137062.29999999999</v>
      </c>
      <c r="M910" s="32">
        <f t="shared" si="811"/>
        <v>185486.10000000001</v>
      </c>
      <c r="N910" s="32">
        <f t="shared" si="812"/>
        <v>180000</v>
      </c>
      <c r="O910" s="32">
        <f t="shared" si="792"/>
        <v>-20000</v>
      </c>
      <c r="P910" s="32">
        <f t="shared" si="793"/>
        <v>0</v>
      </c>
      <c r="Q910" s="32">
        <f t="shared" si="794"/>
        <v>20000</v>
      </c>
      <c r="R910" s="32">
        <f t="shared" si="800"/>
        <v>117062.29999999999</v>
      </c>
      <c r="S910" s="32">
        <f t="shared" si="801"/>
        <v>185486.10000000001</v>
      </c>
      <c r="T910" s="32">
        <f t="shared" si="802"/>
        <v>200000</v>
      </c>
      <c r="U910" s="32">
        <f t="shared" si="795"/>
        <v>0</v>
      </c>
      <c r="V910" s="32">
        <f t="shared" si="803"/>
        <v>117062.29999999999</v>
      </c>
      <c r="W910" s="32">
        <f t="shared" si="804"/>
        <v>185486.10000000001</v>
      </c>
      <c r="X910" s="32">
        <f t="shared" si="805"/>
        <v>200000</v>
      </c>
      <c r="Y910" s="32">
        <f t="shared" si="796"/>
        <v>0</v>
      </c>
      <c r="Z910" s="32">
        <f t="shared" si="797"/>
        <v>0</v>
      </c>
      <c r="AA910" s="32">
        <f t="shared" si="798"/>
        <v>0</v>
      </c>
      <c r="AB910" s="32">
        <f t="shared" si="806"/>
        <v>117062.29999999999</v>
      </c>
      <c r="AC910" s="32">
        <f t="shared" si="807"/>
        <v>185486.10000000001</v>
      </c>
      <c r="AD910" s="32">
        <f t="shared" si="808"/>
        <v>200000</v>
      </c>
      <c r="AE910" s="32">
        <f t="shared" si="799"/>
        <v>0</v>
      </c>
      <c r="AF910" s="33"/>
      <c r="AG910" s="34"/>
      <c r="AH910" s="1" t="str">
        <f t="shared" si="809"/>
        <v/>
      </c>
    </row>
    <row r="911" ht="31.5">
      <c r="A911" s="14" t="s">
        <v>584</v>
      </c>
      <c r="B911" s="15" t="s">
        <v>48</v>
      </c>
      <c r="C911" s="14"/>
      <c r="D911" s="14"/>
      <c r="E911" s="31" t="s">
        <v>49</v>
      </c>
      <c r="F911" s="32">
        <f t="shared" si="786"/>
        <v>137062.29999999999</v>
      </c>
      <c r="G911" s="32">
        <f t="shared" si="787"/>
        <v>185486.10000000001</v>
      </c>
      <c r="H911" s="32">
        <f t="shared" si="788"/>
        <v>180000</v>
      </c>
      <c r="I911" s="32">
        <f t="shared" si="789"/>
        <v>0</v>
      </c>
      <c r="J911" s="32">
        <f t="shared" si="790"/>
        <v>0</v>
      </c>
      <c r="K911" s="32">
        <f t="shared" si="791"/>
        <v>0</v>
      </c>
      <c r="L911" s="32">
        <f t="shared" si="810"/>
        <v>137062.29999999999</v>
      </c>
      <c r="M911" s="32">
        <f t="shared" si="811"/>
        <v>185486.10000000001</v>
      </c>
      <c r="N911" s="32">
        <f t="shared" si="812"/>
        <v>180000</v>
      </c>
      <c r="O911" s="32">
        <f t="shared" si="792"/>
        <v>-20000</v>
      </c>
      <c r="P911" s="32">
        <f t="shared" si="793"/>
        <v>0</v>
      </c>
      <c r="Q911" s="32">
        <f t="shared" si="794"/>
        <v>20000</v>
      </c>
      <c r="R911" s="32">
        <f t="shared" si="800"/>
        <v>117062.29999999999</v>
      </c>
      <c r="S911" s="32">
        <f t="shared" si="801"/>
        <v>185486.10000000001</v>
      </c>
      <c r="T911" s="32">
        <f t="shared" si="802"/>
        <v>200000</v>
      </c>
      <c r="U911" s="32">
        <f t="shared" si="795"/>
        <v>0</v>
      </c>
      <c r="V911" s="32">
        <f t="shared" si="803"/>
        <v>117062.29999999999</v>
      </c>
      <c r="W911" s="32">
        <f t="shared" si="804"/>
        <v>185486.10000000001</v>
      </c>
      <c r="X911" s="32">
        <f t="shared" si="805"/>
        <v>200000</v>
      </c>
      <c r="Y911" s="32">
        <f t="shared" si="796"/>
        <v>0</v>
      </c>
      <c r="Z911" s="32">
        <f t="shared" si="797"/>
        <v>0</v>
      </c>
      <c r="AA911" s="32">
        <f t="shared" si="798"/>
        <v>0</v>
      </c>
      <c r="AB911" s="32">
        <f t="shared" si="806"/>
        <v>117062.29999999999</v>
      </c>
      <c r="AC911" s="32">
        <f t="shared" si="807"/>
        <v>185486.10000000001</v>
      </c>
      <c r="AD911" s="32">
        <f t="shared" si="808"/>
        <v>200000</v>
      </c>
      <c r="AE911" s="32">
        <f t="shared" si="799"/>
        <v>0</v>
      </c>
      <c r="AF911" s="33"/>
      <c r="AG911" s="34"/>
      <c r="AH911" s="1" t="str">
        <f t="shared" si="809"/>
        <v/>
      </c>
    </row>
    <row r="912">
      <c r="A912" s="14" t="s">
        <v>584</v>
      </c>
      <c r="B912" s="15">
        <v>200</v>
      </c>
      <c r="C912" s="14" t="s">
        <v>238</v>
      </c>
      <c r="D912" s="14" t="s">
        <v>67</v>
      </c>
      <c r="E912" s="31" t="s">
        <v>532</v>
      </c>
      <c r="F912" s="32">
        <v>137062.29999999999</v>
      </c>
      <c r="G912" s="32">
        <v>185486.10000000001</v>
      </c>
      <c r="H912" s="32">
        <v>180000</v>
      </c>
      <c r="I912" s="32"/>
      <c r="J912" s="32"/>
      <c r="K912" s="32"/>
      <c r="L912" s="32">
        <f t="shared" si="810"/>
        <v>137062.29999999999</v>
      </c>
      <c r="M912" s="32">
        <f t="shared" si="811"/>
        <v>185486.10000000001</v>
      </c>
      <c r="N912" s="32">
        <f t="shared" si="812"/>
        <v>180000</v>
      </c>
      <c r="O912" s="32">
        <v>-20000</v>
      </c>
      <c r="P912" s="32"/>
      <c r="Q912" s="32">
        <v>20000</v>
      </c>
      <c r="R912" s="32">
        <f t="shared" si="800"/>
        <v>117062.29999999999</v>
      </c>
      <c r="S912" s="32">
        <f t="shared" si="801"/>
        <v>185486.10000000001</v>
      </c>
      <c r="T912" s="32">
        <f t="shared" si="802"/>
        <v>200000</v>
      </c>
      <c r="U912" s="32"/>
      <c r="V912" s="32">
        <f t="shared" si="803"/>
        <v>117062.29999999999</v>
      </c>
      <c r="W912" s="32">
        <f t="shared" si="804"/>
        <v>185486.10000000001</v>
      </c>
      <c r="X912" s="32">
        <f t="shared" si="805"/>
        <v>200000</v>
      </c>
      <c r="Y912" s="32"/>
      <c r="Z912" s="32"/>
      <c r="AA912" s="32"/>
      <c r="AB912" s="32">
        <f t="shared" si="806"/>
        <v>117062.29999999999</v>
      </c>
      <c r="AC912" s="32">
        <f t="shared" si="807"/>
        <v>185486.10000000001</v>
      </c>
      <c r="AD912" s="32">
        <f t="shared" si="808"/>
        <v>200000</v>
      </c>
      <c r="AE912" s="32"/>
      <c r="AF912" s="33"/>
      <c r="AG912" s="34"/>
      <c r="AH912" s="1" t="str">
        <f t="shared" si="809"/>
        <v>0409</v>
      </c>
    </row>
    <row r="913" ht="31.5">
      <c r="A913" s="14" t="s">
        <v>586</v>
      </c>
      <c r="B913" s="15"/>
      <c r="C913" s="14"/>
      <c r="D913" s="14"/>
      <c r="E913" s="31" t="s">
        <v>587</v>
      </c>
      <c r="F913" s="32">
        <f t="shared" si="786"/>
        <v>596886.5</v>
      </c>
      <c r="G913" s="32">
        <f t="shared" si="787"/>
        <v>101126.29999999999</v>
      </c>
      <c r="H913" s="32">
        <f t="shared" si="788"/>
        <v>276515</v>
      </c>
      <c r="I913" s="32">
        <f t="shared" si="789"/>
        <v>59144.620000000003</v>
      </c>
      <c r="J913" s="32">
        <f t="shared" si="790"/>
        <v>0</v>
      </c>
      <c r="K913" s="32">
        <f t="shared" si="791"/>
        <v>0</v>
      </c>
      <c r="L913" s="32">
        <f t="shared" si="810"/>
        <v>656031.12</v>
      </c>
      <c r="M913" s="32">
        <f t="shared" si="811"/>
        <v>101126.29999999999</v>
      </c>
      <c r="N913" s="32">
        <f t="shared" si="812"/>
        <v>276515</v>
      </c>
      <c r="O913" s="32">
        <f t="shared" si="792"/>
        <v>-420000</v>
      </c>
      <c r="P913" s="32">
        <f t="shared" si="793"/>
        <v>200000</v>
      </c>
      <c r="Q913" s="32">
        <f t="shared" si="794"/>
        <v>220000</v>
      </c>
      <c r="R913" s="32">
        <f t="shared" si="800"/>
        <v>236031.12</v>
      </c>
      <c r="S913" s="32">
        <f t="shared" si="801"/>
        <v>301126.29999999999</v>
      </c>
      <c r="T913" s="32">
        <f t="shared" si="802"/>
        <v>496515</v>
      </c>
      <c r="U913" s="32">
        <f t="shared" si="795"/>
        <v>0</v>
      </c>
      <c r="V913" s="32">
        <f t="shared" si="803"/>
        <v>236031.12</v>
      </c>
      <c r="W913" s="32">
        <f t="shared" si="804"/>
        <v>301126.29999999999</v>
      </c>
      <c r="X913" s="32">
        <f t="shared" si="805"/>
        <v>496515</v>
      </c>
      <c r="Y913" s="32">
        <f t="shared" si="796"/>
        <v>9517.7729999999992</v>
      </c>
      <c r="Z913" s="32">
        <f t="shared" si="797"/>
        <v>0</v>
      </c>
      <c r="AA913" s="32">
        <f t="shared" si="798"/>
        <v>0</v>
      </c>
      <c r="AB913" s="32">
        <f t="shared" si="806"/>
        <v>245548.89299999998</v>
      </c>
      <c r="AC913" s="32">
        <f t="shared" si="807"/>
        <v>301126.29999999999</v>
      </c>
      <c r="AD913" s="32">
        <f t="shared" si="808"/>
        <v>496515</v>
      </c>
      <c r="AE913" s="32">
        <f t="shared" si="799"/>
        <v>0</v>
      </c>
      <c r="AF913" s="33"/>
      <c r="AG913" s="34"/>
      <c r="AH913" s="1" t="str">
        <f t="shared" si="809"/>
        <v/>
      </c>
    </row>
    <row r="914" ht="31.5">
      <c r="A914" s="14" t="s">
        <v>588</v>
      </c>
      <c r="B914" s="15"/>
      <c r="C914" s="14"/>
      <c r="D914" s="14"/>
      <c r="E914" s="31" t="s">
        <v>589</v>
      </c>
      <c r="F914" s="32">
        <f t="shared" si="786"/>
        <v>596886.5</v>
      </c>
      <c r="G914" s="32">
        <f t="shared" si="787"/>
        <v>101126.29999999999</v>
      </c>
      <c r="H914" s="32">
        <f t="shared" si="788"/>
        <v>276515</v>
      </c>
      <c r="I914" s="32">
        <f t="shared" si="789"/>
        <v>59144.620000000003</v>
      </c>
      <c r="J914" s="32">
        <f t="shared" si="790"/>
        <v>0</v>
      </c>
      <c r="K914" s="32">
        <f t="shared" si="791"/>
        <v>0</v>
      </c>
      <c r="L914" s="32">
        <f t="shared" si="810"/>
        <v>656031.12</v>
      </c>
      <c r="M914" s="32">
        <f t="shared" si="811"/>
        <v>101126.29999999999</v>
      </c>
      <c r="N914" s="32">
        <f t="shared" si="812"/>
        <v>276515</v>
      </c>
      <c r="O914" s="32">
        <f t="shared" si="792"/>
        <v>-420000</v>
      </c>
      <c r="P914" s="32">
        <f t="shared" si="793"/>
        <v>200000</v>
      </c>
      <c r="Q914" s="32">
        <f t="shared" si="794"/>
        <v>220000</v>
      </c>
      <c r="R914" s="32">
        <f t="shared" si="800"/>
        <v>236031.12</v>
      </c>
      <c r="S914" s="32">
        <f t="shared" si="801"/>
        <v>301126.29999999999</v>
      </c>
      <c r="T914" s="32">
        <f t="shared" si="802"/>
        <v>496515</v>
      </c>
      <c r="U914" s="32">
        <f t="shared" si="795"/>
        <v>0</v>
      </c>
      <c r="V914" s="32">
        <f t="shared" si="803"/>
        <v>236031.12</v>
      </c>
      <c r="W914" s="32">
        <f t="shared" si="804"/>
        <v>301126.29999999999</v>
      </c>
      <c r="X914" s="32">
        <f t="shared" si="805"/>
        <v>496515</v>
      </c>
      <c r="Y914" s="32">
        <f t="shared" si="796"/>
        <v>9517.7729999999992</v>
      </c>
      <c r="Z914" s="32">
        <f t="shared" si="797"/>
        <v>0</v>
      </c>
      <c r="AA914" s="32">
        <f t="shared" si="798"/>
        <v>0</v>
      </c>
      <c r="AB914" s="32">
        <f t="shared" si="806"/>
        <v>245548.89299999998</v>
      </c>
      <c r="AC914" s="32">
        <f t="shared" si="807"/>
        <v>301126.29999999999</v>
      </c>
      <c r="AD914" s="32">
        <f t="shared" si="808"/>
        <v>496515</v>
      </c>
      <c r="AE914" s="32">
        <f t="shared" si="799"/>
        <v>0</v>
      </c>
      <c r="AF914" s="33"/>
      <c r="AG914" s="34"/>
      <c r="AH914" s="1" t="str">
        <f t="shared" si="809"/>
        <v/>
      </c>
    </row>
    <row r="915" ht="31.5">
      <c r="A915" s="14" t="s">
        <v>588</v>
      </c>
      <c r="B915" s="15" t="s">
        <v>48</v>
      </c>
      <c r="C915" s="14"/>
      <c r="D915" s="14"/>
      <c r="E915" s="31" t="s">
        <v>49</v>
      </c>
      <c r="F915" s="32">
        <f t="shared" si="786"/>
        <v>596886.5</v>
      </c>
      <c r="G915" s="32">
        <f t="shared" si="787"/>
        <v>101126.29999999999</v>
      </c>
      <c r="H915" s="32">
        <f t="shared" si="788"/>
        <v>276515</v>
      </c>
      <c r="I915" s="32">
        <f t="shared" si="789"/>
        <v>59144.620000000003</v>
      </c>
      <c r="J915" s="32">
        <f t="shared" si="790"/>
        <v>0</v>
      </c>
      <c r="K915" s="32">
        <f t="shared" si="791"/>
        <v>0</v>
      </c>
      <c r="L915" s="32">
        <f t="shared" si="810"/>
        <v>656031.12</v>
      </c>
      <c r="M915" s="32">
        <f t="shared" si="811"/>
        <v>101126.29999999999</v>
      </c>
      <c r="N915" s="32">
        <f t="shared" si="812"/>
        <v>276515</v>
      </c>
      <c r="O915" s="32">
        <f t="shared" si="792"/>
        <v>-420000</v>
      </c>
      <c r="P915" s="32">
        <f t="shared" si="793"/>
        <v>200000</v>
      </c>
      <c r="Q915" s="32">
        <f t="shared" si="794"/>
        <v>220000</v>
      </c>
      <c r="R915" s="32">
        <f t="shared" si="800"/>
        <v>236031.12</v>
      </c>
      <c r="S915" s="32">
        <f t="shared" si="801"/>
        <v>301126.29999999999</v>
      </c>
      <c r="T915" s="32">
        <f t="shared" si="802"/>
        <v>496515</v>
      </c>
      <c r="U915" s="32">
        <f t="shared" si="795"/>
        <v>0</v>
      </c>
      <c r="V915" s="32">
        <f t="shared" si="803"/>
        <v>236031.12</v>
      </c>
      <c r="W915" s="32">
        <f t="shared" si="804"/>
        <v>301126.29999999999</v>
      </c>
      <c r="X915" s="32">
        <f t="shared" si="805"/>
        <v>496515</v>
      </c>
      <c r="Y915" s="32">
        <f t="shared" si="796"/>
        <v>9517.7729999999992</v>
      </c>
      <c r="Z915" s="32">
        <f t="shared" si="797"/>
        <v>0</v>
      </c>
      <c r="AA915" s="32">
        <f t="shared" si="798"/>
        <v>0</v>
      </c>
      <c r="AB915" s="32">
        <f t="shared" si="806"/>
        <v>245548.89299999998</v>
      </c>
      <c r="AC915" s="32">
        <f t="shared" si="807"/>
        <v>301126.29999999999</v>
      </c>
      <c r="AD915" s="32">
        <f t="shared" si="808"/>
        <v>496515</v>
      </c>
      <c r="AE915" s="32">
        <f t="shared" si="799"/>
        <v>0</v>
      </c>
      <c r="AF915" s="33"/>
      <c r="AG915" s="34"/>
      <c r="AH915" s="1" t="str">
        <f t="shared" si="809"/>
        <v/>
      </c>
    </row>
    <row r="916">
      <c r="A916" s="14" t="s">
        <v>588</v>
      </c>
      <c r="B916" s="15">
        <v>200</v>
      </c>
      <c r="C916" s="14" t="s">
        <v>50</v>
      </c>
      <c r="D916" s="14" t="s">
        <v>51</v>
      </c>
      <c r="E916" s="31" t="s">
        <v>52</v>
      </c>
      <c r="F916" s="32">
        <v>596886.5</v>
      </c>
      <c r="G916" s="32">
        <v>101126.29999999999</v>
      </c>
      <c r="H916" s="32">
        <v>276515</v>
      </c>
      <c r="I916" s="37">
        <v>59144.620000000003</v>
      </c>
      <c r="J916" s="32"/>
      <c r="K916" s="32"/>
      <c r="L916" s="32">
        <f t="shared" si="810"/>
        <v>656031.12</v>
      </c>
      <c r="M916" s="32">
        <f t="shared" si="811"/>
        <v>101126.29999999999</v>
      </c>
      <c r="N916" s="32">
        <f t="shared" si="812"/>
        <v>276515</v>
      </c>
      <c r="O916" s="32">
        <v>-420000</v>
      </c>
      <c r="P916" s="32">
        <v>200000</v>
      </c>
      <c r="Q916" s="32">
        <v>220000</v>
      </c>
      <c r="R916" s="32">
        <f t="shared" si="800"/>
        <v>236031.12</v>
      </c>
      <c r="S916" s="32">
        <f t="shared" si="801"/>
        <v>301126.29999999999</v>
      </c>
      <c r="T916" s="32">
        <f t="shared" si="802"/>
        <v>496515</v>
      </c>
      <c r="U916" s="32"/>
      <c r="V916" s="32">
        <f t="shared" si="803"/>
        <v>236031.12</v>
      </c>
      <c r="W916" s="32">
        <f t="shared" si="804"/>
        <v>301126.29999999999</v>
      </c>
      <c r="X916" s="32">
        <f t="shared" si="805"/>
        <v>496515</v>
      </c>
      <c r="Y916" s="32">
        <v>9517.7729999999992</v>
      </c>
      <c r="Z916" s="32"/>
      <c r="AA916" s="32"/>
      <c r="AB916" s="32">
        <f t="shared" si="806"/>
        <v>245548.89299999998</v>
      </c>
      <c r="AC916" s="32">
        <f t="shared" si="807"/>
        <v>301126.29999999999</v>
      </c>
      <c r="AD916" s="32">
        <f t="shared" si="808"/>
        <v>496515</v>
      </c>
      <c r="AE916" s="32"/>
      <c r="AF916" s="33"/>
      <c r="AG916" s="34">
        <v>47</v>
      </c>
      <c r="AH916" s="1" t="str">
        <f t="shared" si="809"/>
        <v>0503</v>
      </c>
    </row>
    <row r="917" ht="31.5">
      <c r="A917" s="14" t="s">
        <v>590</v>
      </c>
      <c r="B917" s="15"/>
      <c r="C917" s="14"/>
      <c r="D917" s="14"/>
      <c r="E917" s="31" t="s">
        <v>591</v>
      </c>
      <c r="F917" s="32">
        <f t="shared" si="786"/>
        <v>0</v>
      </c>
      <c r="G917" s="32">
        <f t="shared" si="787"/>
        <v>478982.79999999999</v>
      </c>
      <c r="H917" s="32">
        <f t="shared" si="788"/>
        <v>0</v>
      </c>
      <c r="I917" s="32">
        <f t="shared" si="789"/>
        <v>0</v>
      </c>
      <c r="J917" s="32">
        <f t="shared" si="790"/>
        <v>0</v>
      </c>
      <c r="K917" s="32">
        <f t="shared" si="791"/>
        <v>0</v>
      </c>
      <c r="L917" s="32">
        <f t="shared" si="810"/>
        <v>0</v>
      </c>
      <c r="M917" s="32">
        <f t="shared" si="811"/>
        <v>478982.79999999999</v>
      </c>
      <c r="N917" s="32">
        <f t="shared" si="812"/>
        <v>0</v>
      </c>
      <c r="O917" s="32">
        <f t="shared" si="792"/>
        <v>0</v>
      </c>
      <c r="P917" s="32">
        <f t="shared" si="793"/>
        <v>-478982.79999999999</v>
      </c>
      <c r="Q917" s="32">
        <f t="shared" si="794"/>
        <v>478982.79999999999</v>
      </c>
      <c r="R917" s="32">
        <f t="shared" si="800"/>
        <v>0</v>
      </c>
      <c r="S917" s="32">
        <f t="shared" si="801"/>
        <v>0</v>
      </c>
      <c r="T917" s="32">
        <f t="shared" si="802"/>
        <v>478982.79999999999</v>
      </c>
      <c r="U917" s="32">
        <f t="shared" si="795"/>
        <v>0</v>
      </c>
      <c r="V917" s="32">
        <f t="shared" si="803"/>
        <v>0</v>
      </c>
      <c r="W917" s="32">
        <f t="shared" si="804"/>
        <v>0</v>
      </c>
      <c r="X917" s="32">
        <f t="shared" si="805"/>
        <v>478982.79999999999</v>
      </c>
      <c r="Y917" s="32">
        <f t="shared" si="796"/>
        <v>0</v>
      </c>
      <c r="Z917" s="32">
        <f t="shared" si="797"/>
        <v>0</v>
      </c>
      <c r="AA917" s="32">
        <f t="shared" si="798"/>
        <v>0</v>
      </c>
      <c r="AB917" s="32">
        <f t="shared" si="806"/>
        <v>0</v>
      </c>
      <c r="AC917" s="32">
        <f t="shared" si="807"/>
        <v>0</v>
      </c>
      <c r="AD917" s="32">
        <f t="shared" si="808"/>
        <v>478982.79999999999</v>
      </c>
      <c r="AE917" s="32">
        <f t="shared" si="799"/>
        <v>0</v>
      </c>
      <c r="AF917" s="29"/>
      <c r="AG917" s="34"/>
      <c r="AH917" s="1" t="str">
        <f t="shared" si="809"/>
        <v/>
      </c>
    </row>
    <row r="918" ht="31.5">
      <c r="A918" s="14" t="s">
        <v>592</v>
      </c>
      <c r="B918" s="15"/>
      <c r="C918" s="14"/>
      <c r="D918" s="14"/>
      <c r="E918" s="31" t="s">
        <v>593</v>
      </c>
      <c r="F918" s="32">
        <f t="shared" si="786"/>
        <v>0</v>
      </c>
      <c r="G918" s="32">
        <f t="shared" si="787"/>
        <v>478982.79999999999</v>
      </c>
      <c r="H918" s="32">
        <f t="shared" si="788"/>
        <v>0</v>
      </c>
      <c r="I918" s="32">
        <f t="shared" si="789"/>
        <v>0</v>
      </c>
      <c r="J918" s="32">
        <f t="shared" si="790"/>
        <v>0</v>
      </c>
      <c r="K918" s="32">
        <f t="shared" si="791"/>
        <v>0</v>
      </c>
      <c r="L918" s="32">
        <f t="shared" si="810"/>
        <v>0</v>
      </c>
      <c r="M918" s="32">
        <f t="shared" si="811"/>
        <v>478982.79999999999</v>
      </c>
      <c r="N918" s="32">
        <f t="shared" si="812"/>
        <v>0</v>
      </c>
      <c r="O918" s="32">
        <f t="shared" si="792"/>
        <v>0</v>
      </c>
      <c r="P918" s="32">
        <f t="shared" si="793"/>
        <v>-478982.79999999999</v>
      </c>
      <c r="Q918" s="32">
        <f t="shared" si="794"/>
        <v>478982.79999999999</v>
      </c>
      <c r="R918" s="32">
        <f t="shared" si="800"/>
        <v>0</v>
      </c>
      <c r="S918" s="32">
        <f t="shared" si="801"/>
        <v>0</v>
      </c>
      <c r="T918" s="32">
        <f t="shared" si="802"/>
        <v>478982.79999999999</v>
      </c>
      <c r="U918" s="32">
        <f t="shared" si="795"/>
        <v>0</v>
      </c>
      <c r="V918" s="32">
        <f t="shared" si="803"/>
        <v>0</v>
      </c>
      <c r="W918" s="32">
        <f t="shared" si="804"/>
        <v>0</v>
      </c>
      <c r="X918" s="32">
        <f t="shared" si="805"/>
        <v>478982.79999999999</v>
      </c>
      <c r="Y918" s="32">
        <f t="shared" si="796"/>
        <v>0</v>
      </c>
      <c r="Z918" s="32">
        <f t="shared" si="797"/>
        <v>0</v>
      </c>
      <c r="AA918" s="32">
        <f t="shared" si="798"/>
        <v>0</v>
      </c>
      <c r="AB918" s="32">
        <f t="shared" si="806"/>
        <v>0</v>
      </c>
      <c r="AC918" s="32">
        <f t="shared" si="807"/>
        <v>0</v>
      </c>
      <c r="AD918" s="32">
        <f t="shared" si="808"/>
        <v>478982.79999999999</v>
      </c>
      <c r="AE918" s="32">
        <f t="shared" si="799"/>
        <v>0</v>
      </c>
      <c r="AF918" s="29"/>
      <c r="AG918" s="34"/>
      <c r="AH918" s="1" t="str">
        <f t="shared" si="809"/>
        <v/>
      </c>
    </row>
    <row r="919" ht="47.25">
      <c r="A919" s="14" t="s">
        <v>592</v>
      </c>
      <c r="B919" s="15" t="s">
        <v>29</v>
      </c>
      <c r="C919" s="14"/>
      <c r="D919" s="14"/>
      <c r="E919" s="31" t="s">
        <v>30</v>
      </c>
      <c r="F919" s="32">
        <f t="shared" si="786"/>
        <v>0</v>
      </c>
      <c r="G919" s="32">
        <f t="shared" si="787"/>
        <v>478982.79999999999</v>
      </c>
      <c r="H919" s="32">
        <f t="shared" si="788"/>
        <v>0</v>
      </c>
      <c r="I919" s="32">
        <f t="shared" si="789"/>
        <v>0</v>
      </c>
      <c r="J919" s="32">
        <f t="shared" si="790"/>
        <v>0</v>
      </c>
      <c r="K919" s="32">
        <f t="shared" si="791"/>
        <v>0</v>
      </c>
      <c r="L919" s="32">
        <f t="shared" si="810"/>
        <v>0</v>
      </c>
      <c r="M919" s="32">
        <f t="shared" si="811"/>
        <v>478982.79999999999</v>
      </c>
      <c r="N919" s="32">
        <f t="shared" si="812"/>
        <v>0</v>
      </c>
      <c r="O919" s="32">
        <f t="shared" si="792"/>
        <v>0</v>
      </c>
      <c r="P919" s="32">
        <f t="shared" si="793"/>
        <v>-478982.79999999999</v>
      </c>
      <c r="Q919" s="32">
        <f t="shared" si="794"/>
        <v>478982.79999999999</v>
      </c>
      <c r="R919" s="32">
        <f t="shared" si="800"/>
        <v>0</v>
      </c>
      <c r="S919" s="32">
        <f t="shared" si="801"/>
        <v>0</v>
      </c>
      <c r="T919" s="32">
        <f t="shared" si="802"/>
        <v>478982.79999999999</v>
      </c>
      <c r="U919" s="32">
        <f t="shared" si="795"/>
        <v>0</v>
      </c>
      <c r="V919" s="32">
        <f t="shared" si="803"/>
        <v>0</v>
      </c>
      <c r="W919" s="32">
        <f t="shared" si="804"/>
        <v>0</v>
      </c>
      <c r="X919" s="32">
        <f t="shared" si="805"/>
        <v>478982.79999999999</v>
      </c>
      <c r="Y919" s="32">
        <f t="shared" si="796"/>
        <v>0</v>
      </c>
      <c r="Z919" s="32">
        <f t="shared" si="797"/>
        <v>0</v>
      </c>
      <c r="AA919" s="32">
        <f t="shared" si="798"/>
        <v>0</v>
      </c>
      <c r="AB919" s="32">
        <f t="shared" si="806"/>
        <v>0</v>
      </c>
      <c r="AC919" s="32">
        <f t="shared" si="807"/>
        <v>0</v>
      </c>
      <c r="AD919" s="32">
        <f t="shared" si="808"/>
        <v>478982.79999999999</v>
      </c>
      <c r="AE919" s="32">
        <f t="shared" si="799"/>
        <v>0</v>
      </c>
      <c r="AF919" s="29"/>
      <c r="AG919" s="34"/>
      <c r="AH919" s="1" t="str">
        <f t="shared" si="809"/>
        <v/>
      </c>
    </row>
    <row r="920">
      <c r="A920" s="14" t="s">
        <v>592</v>
      </c>
      <c r="B920" s="15">
        <v>400</v>
      </c>
      <c r="C920" s="14" t="s">
        <v>50</v>
      </c>
      <c r="D920" s="14" t="s">
        <v>51</v>
      </c>
      <c r="E920" s="31" t="s">
        <v>52</v>
      </c>
      <c r="F920" s="32"/>
      <c r="G920" s="32">
        <v>478982.79999999999</v>
      </c>
      <c r="H920" s="32"/>
      <c r="I920" s="32"/>
      <c r="J920" s="32"/>
      <c r="K920" s="32"/>
      <c r="L920" s="32">
        <f t="shared" si="810"/>
        <v>0</v>
      </c>
      <c r="M920" s="32">
        <f t="shared" si="811"/>
        <v>478982.79999999999</v>
      </c>
      <c r="N920" s="32">
        <f t="shared" si="812"/>
        <v>0</v>
      </c>
      <c r="O920" s="32"/>
      <c r="P920" s="32">
        <v>-478982.79999999999</v>
      </c>
      <c r="Q920" s="32">
        <v>478982.79999999999</v>
      </c>
      <c r="R920" s="32">
        <f t="shared" si="800"/>
        <v>0</v>
      </c>
      <c r="S920" s="32">
        <f t="shared" si="801"/>
        <v>0</v>
      </c>
      <c r="T920" s="32">
        <f t="shared" si="802"/>
        <v>478982.79999999999</v>
      </c>
      <c r="U920" s="32"/>
      <c r="V920" s="32">
        <f t="shared" si="803"/>
        <v>0</v>
      </c>
      <c r="W920" s="32">
        <f t="shared" si="804"/>
        <v>0</v>
      </c>
      <c r="X920" s="32">
        <f t="shared" si="805"/>
        <v>478982.79999999999</v>
      </c>
      <c r="Y920" s="32"/>
      <c r="Z920" s="32"/>
      <c r="AA920" s="32"/>
      <c r="AB920" s="32">
        <f t="shared" si="806"/>
        <v>0</v>
      </c>
      <c r="AC920" s="32">
        <f t="shared" si="807"/>
        <v>0</v>
      </c>
      <c r="AD920" s="32">
        <f t="shared" si="808"/>
        <v>478982.79999999999</v>
      </c>
      <c r="AE920" s="32"/>
      <c r="AF920" s="29"/>
      <c r="AG920" s="34"/>
      <c r="AH920" s="1" t="str">
        <f t="shared" si="809"/>
        <v>0503</v>
      </c>
    </row>
    <row r="921" ht="47.25">
      <c r="A921" s="14" t="s">
        <v>594</v>
      </c>
      <c r="B921" s="15"/>
      <c r="C921" s="14"/>
      <c r="D921" s="14"/>
      <c r="E921" s="31" t="s">
        <v>595</v>
      </c>
      <c r="F921" s="32">
        <f t="shared" si="786"/>
        <v>38000</v>
      </c>
      <c r="G921" s="32">
        <f t="shared" si="787"/>
        <v>0</v>
      </c>
      <c r="H921" s="32">
        <f t="shared" si="788"/>
        <v>0</v>
      </c>
      <c r="I921" s="32">
        <f t="shared" si="789"/>
        <v>0</v>
      </c>
      <c r="J921" s="32">
        <f t="shared" si="790"/>
        <v>0</v>
      </c>
      <c r="K921" s="32">
        <f t="shared" si="791"/>
        <v>0</v>
      </c>
      <c r="L921" s="32">
        <f t="shared" si="810"/>
        <v>38000</v>
      </c>
      <c r="M921" s="32">
        <f t="shared" si="811"/>
        <v>0</v>
      </c>
      <c r="N921" s="32">
        <f t="shared" si="812"/>
        <v>0</v>
      </c>
      <c r="O921" s="32">
        <f t="shared" si="792"/>
        <v>17000</v>
      </c>
      <c r="P921" s="32">
        <f t="shared" si="793"/>
        <v>0</v>
      </c>
      <c r="Q921" s="32">
        <f t="shared" si="794"/>
        <v>0</v>
      </c>
      <c r="R921" s="32">
        <f t="shared" si="800"/>
        <v>55000</v>
      </c>
      <c r="S921" s="32">
        <f t="shared" si="801"/>
        <v>0</v>
      </c>
      <c r="T921" s="32">
        <f t="shared" si="802"/>
        <v>0</v>
      </c>
      <c r="U921" s="32">
        <f t="shared" si="795"/>
        <v>0</v>
      </c>
      <c r="V921" s="32">
        <f t="shared" si="803"/>
        <v>55000</v>
      </c>
      <c r="W921" s="32">
        <f t="shared" si="804"/>
        <v>0</v>
      </c>
      <c r="X921" s="32">
        <f t="shared" si="805"/>
        <v>0</v>
      </c>
      <c r="Y921" s="32">
        <f t="shared" si="796"/>
        <v>0</v>
      </c>
      <c r="Z921" s="32">
        <f t="shared" si="797"/>
        <v>0</v>
      </c>
      <c r="AA921" s="32">
        <f t="shared" si="798"/>
        <v>0</v>
      </c>
      <c r="AB921" s="32">
        <f t="shared" si="806"/>
        <v>55000</v>
      </c>
      <c r="AC921" s="32">
        <f t="shared" si="807"/>
        <v>0</v>
      </c>
      <c r="AD921" s="32">
        <f t="shared" si="808"/>
        <v>0</v>
      </c>
      <c r="AE921" s="32">
        <f t="shared" si="799"/>
        <v>0</v>
      </c>
      <c r="AF921" s="33"/>
      <c r="AG921" s="34"/>
      <c r="AH921" s="1" t="str">
        <f t="shared" si="809"/>
        <v/>
      </c>
    </row>
    <row r="922" ht="47.25">
      <c r="A922" s="14" t="s">
        <v>596</v>
      </c>
      <c r="B922" s="15"/>
      <c r="C922" s="14"/>
      <c r="D922" s="14"/>
      <c r="E922" s="31" t="s">
        <v>597</v>
      </c>
      <c r="F922" s="32">
        <f t="shared" si="786"/>
        <v>38000</v>
      </c>
      <c r="G922" s="32">
        <f t="shared" si="787"/>
        <v>0</v>
      </c>
      <c r="H922" s="32">
        <f t="shared" si="788"/>
        <v>0</v>
      </c>
      <c r="I922" s="32">
        <f t="shared" si="789"/>
        <v>0</v>
      </c>
      <c r="J922" s="32">
        <f t="shared" si="790"/>
        <v>0</v>
      </c>
      <c r="K922" s="32">
        <f t="shared" si="791"/>
        <v>0</v>
      </c>
      <c r="L922" s="32">
        <f t="shared" si="810"/>
        <v>38000</v>
      </c>
      <c r="M922" s="32">
        <f t="shared" si="811"/>
        <v>0</v>
      </c>
      <c r="N922" s="32">
        <f t="shared" si="812"/>
        <v>0</v>
      </c>
      <c r="O922" s="32">
        <f t="shared" si="792"/>
        <v>17000</v>
      </c>
      <c r="P922" s="32">
        <f t="shared" si="793"/>
        <v>0</v>
      </c>
      <c r="Q922" s="32">
        <f t="shared" si="794"/>
        <v>0</v>
      </c>
      <c r="R922" s="32">
        <f t="shared" si="800"/>
        <v>55000</v>
      </c>
      <c r="S922" s="32">
        <f t="shared" si="801"/>
        <v>0</v>
      </c>
      <c r="T922" s="32">
        <f t="shared" si="802"/>
        <v>0</v>
      </c>
      <c r="U922" s="32">
        <f t="shared" si="795"/>
        <v>0</v>
      </c>
      <c r="V922" s="32">
        <f t="shared" si="803"/>
        <v>55000</v>
      </c>
      <c r="W922" s="32">
        <f t="shared" si="804"/>
        <v>0</v>
      </c>
      <c r="X922" s="32">
        <f t="shared" si="805"/>
        <v>0</v>
      </c>
      <c r="Y922" s="32">
        <f t="shared" si="796"/>
        <v>0</v>
      </c>
      <c r="Z922" s="32">
        <f t="shared" si="797"/>
        <v>0</v>
      </c>
      <c r="AA922" s="32">
        <f t="shared" si="798"/>
        <v>0</v>
      </c>
      <c r="AB922" s="32">
        <f t="shared" si="806"/>
        <v>55000</v>
      </c>
      <c r="AC922" s="32">
        <f t="shared" si="807"/>
        <v>0</v>
      </c>
      <c r="AD922" s="32">
        <f t="shared" si="808"/>
        <v>0</v>
      </c>
      <c r="AE922" s="32">
        <f t="shared" si="799"/>
        <v>0</v>
      </c>
      <c r="AF922" s="33"/>
      <c r="AG922" s="34"/>
      <c r="AH922" s="1" t="str">
        <f t="shared" si="809"/>
        <v/>
      </c>
    </row>
    <row r="923" ht="31.5">
      <c r="A923" s="14" t="s">
        <v>596</v>
      </c>
      <c r="B923" s="15" t="s">
        <v>48</v>
      </c>
      <c r="C923" s="14"/>
      <c r="D923" s="14"/>
      <c r="E923" s="31" t="s">
        <v>49</v>
      </c>
      <c r="F923" s="32">
        <f t="shared" si="786"/>
        <v>38000</v>
      </c>
      <c r="G923" s="32">
        <f t="shared" si="787"/>
        <v>0</v>
      </c>
      <c r="H923" s="32">
        <f t="shared" si="788"/>
        <v>0</v>
      </c>
      <c r="I923" s="32">
        <f t="shared" si="789"/>
        <v>0</v>
      </c>
      <c r="J923" s="32">
        <f t="shared" si="790"/>
        <v>0</v>
      </c>
      <c r="K923" s="32">
        <f t="shared" si="791"/>
        <v>0</v>
      </c>
      <c r="L923" s="32">
        <f t="shared" si="810"/>
        <v>38000</v>
      </c>
      <c r="M923" s="32">
        <f t="shared" si="811"/>
        <v>0</v>
      </c>
      <c r="N923" s="32">
        <f t="shared" si="812"/>
        <v>0</v>
      </c>
      <c r="O923" s="32">
        <f t="shared" si="792"/>
        <v>17000</v>
      </c>
      <c r="P923" s="32">
        <f t="shared" si="793"/>
        <v>0</v>
      </c>
      <c r="Q923" s="32">
        <f t="shared" si="794"/>
        <v>0</v>
      </c>
      <c r="R923" s="32">
        <f t="shared" si="800"/>
        <v>55000</v>
      </c>
      <c r="S923" s="32">
        <f t="shared" si="801"/>
        <v>0</v>
      </c>
      <c r="T923" s="32">
        <f t="shared" si="802"/>
        <v>0</v>
      </c>
      <c r="U923" s="32">
        <f t="shared" si="795"/>
        <v>0</v>
      </c>
      <c r="V923" s="32">
        <f t="shared" si="803"/>
        <v>55000</v>
      </c>
      <c r="W923" s="32">
        <f t="shared" si="804"/>
        <v>0</v>
      </c>
      <c r="X923" s="32">
        <f t="shared" si="805"/>
        <v>0</v>
      </c>
      <c r="Y923" s="32">
        <f t="shared" si="796"/>
        <v>0</v>
      </c>
      <c r="Z923" s="32">
        <f t="shared" si="797"/>
        <v>0</v>
      </c>
      <c r="AA923" s="32">
        <f t="shared" si="798"/>
        <v>0</v>
      </c>
      <c r="AB923" s="32">
        <f t="shared" si="806"/>
        <v>55000</v>
      </c>
      <c r="AC923" s="32">
        <f t="shared" si="807"/>
        <v>0</v>
      </c>
      <c r="AD923" s="32">
        <f t="shared" si="808"/>
        <v>0</v>
      </c>
      <c r="AE923" s="32">
        <f t="shared" si="799"/>
        <v>0</v>
      </c>
      <c r="AF923" s="33"/>
      <c r="AG923" s="34"/>
      <c r="AH923" s="1" t="str">
        <f t="shared" si="809"/>
        <v/>
      </c>
    </row>
    <row r="924">
      <c r="A924" s="14" t="s">
        <v>596</v>
      </c>
      <c r="B924" s="15">
        <v>200</v>
      </c>
      <c r="C924" s="14" t="s">
        <v>50</v>
      </c>
      <c r="D924" s="14" t="s">
        <v>51</v>
      </c>
      <c r="E924" s="31" t="s">
        <v>52</v>
      </c>
      <c r="F924" s="32">
        <v>38000</v>
      </c>
      <c r="G924" s="32"/>
      <c r="H924" s="32"/>
      <c r="I924" s="32"/>
      <c r="J924" s="32"/>
      <c r="K924" s="32"/>
      <c r="L924" s="32">
        <f t="shared" si="810"/>
        <v>38000</v>
      </c>
      <c r="M924" s="32">
        <f t="shared" si="811"/>
        <v>0</v>
      </c>
      <c r="N924" s="32">
        <f t="shared" si="812"/>
        <v>0</v>
      </c>
      <c r="O924" s="32">
        <v>17000</v>
      </c>
      <c r="P924" s="32"/>
      <c r="Q924" s="32"/>
      <c r="R924" s="32">
        <f t="shared" si="800"/>
        <v>55000</v>
      </c>
      <c r="S924" s="32">
        <f t="shared" si="801"/>
        <v>0</v>
      </c>
      <c r="T924" s="32">
        <f t="shared" si="802"/>
        <v>0</v>
      </c>
      <c r="U924" s="32"/>
      <c r="V924" s="32">
        <f t="shared" si="803"/>
        <v>55000</v>
      </c>
      <c r="W924" s="32">
        <f t="shared" si="804"/>
        <v>0</v>
      </c>
      <c r="X924" s="32">
        <f t="shared" si="805"/>
        <v>0</v>
      </c>
      <c r="Y924" s="32"/>
      <c r="Z924" s="32"/>
      <c r="AA924" s="32"/>
      <c r="AB924" s="32">
        <f t="shared" si="806"/>
        <v>55000</v>
      </c>
      <c r="AC924" s="32">
        <f t="shared" si="807"/>
        <v>0</v>
      </c>
      <c r="AD924" s="32">
        <f t="shared" si="808"/>
        <v>0</v>
      </c>
      <c r="AE924" s="32"/>
      <c r="AF924" s="33"/>
      <c r="AG924" s="34"/>
      <c r="AH924" s="1" t="str">
        <f t="shared" si="809"/>
        <v>0503</v>
      </c>
    </row>
    <row r="925" ht="31.5" hidden="1">
      <c r="A925" s="14" t="s">
        <v>598</v>
      </c>
      <c r="B925" s="15"/>
      <c r="C925" s="14"/>
      <c r="D925" s="14"/>
      <c r="E925" s="31" t="s">
        <v>599</v>
      </c>
      <c r="F925" s="32">
        <f t="shared" si="786"/>
        <v>100000</v>
      </c>
      <c r="G925" s="32">
        <f t="shared" si="787"/>
        <v>0</v>
      </c>
      <c r="H925" s="32">
        <f t="shared" si="788"/>
        <v>0</v>
      </c>
      <c r="I925" s="32">
        <f t="shared" si="789"/>
        <v>-100000</v>
      </c>
      <c r="J925" s="32">
        <f t="shared" si="790"/>
        <v>0</v>
      </c>
      <c r="K925" s="32">
        <f t="shared" si="791"/>
        <v>0</v>
      </c>
      <c r="L925" s="32">
        <f t="shared" si="810"/>
        <v>0</v>
      </c>
      <c r="M925" s="32">
        <f t="shared" si="811"/>
        <v>0</v>
      </c>
      <c r="N925" s="32">
        <f t="shared" si="812"/>
        <v>0</v>
      </c>
      <c r="O925" s="32">
        <f t="shared" si="792"/>
        <v>0</v>
      </c>
      <c r="P925" s="32">
        <f t="shared" si="793"/>
        <v>0</v>
      </c>
      <c r="Q925" s="32">
        <f t="shared" si="794"/>
        <v>0</v>
      </c>
      <c r="R925" s="32">
        <f t="shared" si="800"/>
        <v>0</v>
      </c>
      <c r="S925" s="32">
        <f t="shared" si="801"/>
        <v>0</v>
      </c>
      <c r="T925" s="32">
        <f t="shared" si="802"/>
        <v>0</v>
      </c>
      <c r="U925" s="32">
        <f t="shared" si="795"/>
        <v>0</v>
      </c>
      <c r="V925" s="32">
        <f t="shared" si="803"/>
        <v>0</v>
      </c>
      <c r="W925" s="32">
        <f t="shared" si="804"/>
        <v>0</v>
      </c>
      <c r="X925" s="32">
        <f t="shared" si="805"/>
        <v>0</v>
      </c>
      <c r="Y925" s="32">
        <f t="shared" si="796"/>
        <v>0</v>
      </c>
      <c r="Z925" s="32">
        <f t="shared" si="797"/>
        <v>0</v>
      </c>
      <c r="AA925" s="32">
        <f t="shared" si="798"/>
        <v>0</v>
      </c>
      <c r="AB925" s="32">
        <f t="shared" si="806"/>
        <v>0</v>
      </c>
      <c r="AC925" s="32">
        <f t="shared" si="807"/>
        <v>0</v>
      </c>
      <c r="AD925" s="32">
        <f t="shared" si="808"/>
        <v>0</v>
      </c>
      <c r="AE925" s="32">
        <f t="shared" si="799"/>
        <v>0</v>
      </c>
      <c r="AF925" s="29">
        <v>0</v>
      </c>
      <c r="AG925" s="34"/>
      <c r="AH925" s="1" t="str">
        <f t="shared" si="809"/>
        <v/>
      </c>
    </row>
    <row r="926" hidden="1">
      <c r="A926" s="14" t="s">
        <v>600</v>
      </c>
      <c r="B926" s="15"/>
      <c r="C926" s="14"/>
      <c r="D926" s="14"/>
      <c r="E926" s="31" t="s">
        <v>601</v>
      </c>
      <c r="F926" s="32">
        <f t="shared" si="786"/>
        <v>100000</v>
      </c>
      <c r="G926" s="32">
        <f t="shared" si="787"/>
        <v>0</v>
      </c>
      <c r="H926" s="32">
        <f t="shared" si="788"/>
        <v>0</v>
      </c>
      <c r="I926" s="32">
        <f t="shared" si="789"/>
        <v>-100000</v>
      </c>
      <c r="J926" s="32">
        <f t="shared" si="790"/>
        <v>0</v>
      </c>
      <c r="K926" s="32">
        <f t="shared" si="791"/>
        <v>0</v>
      </c>
      <c r="L926" s="32">
        <f t="shared" si="810"/>
        <v>0</v>
      </c>
      <c r="M926" s="32">
        <f t="shared" si="811"/>
        <v>0</v>
      </c>
      <c r="N926" s="32">
        <f t="shared" si="812"/>
        <v>0</v>
      </c>
      <c r="O926" s="32">
        <f t="shared" si="792"/>
        <v>0</v>
      </c>
      <c r="P926" s="32">
        <f t="shared" si="793"/>
        <v>0</v>
      </c>
      <c r="Q926" s="32">
        <f t="shared" si="794"/>
        <v>0</v>
      </c>
      <c r="R926" s="32">
        <f t="shared" si="800"/>
        <v>0</v>
      </c>
      <c r="S926" s="32">
        <f t="shared" si="801"/>
        <v>0</v>
      </c>
      <c r="T926" s="32">
        <f t="shared" si="802"/>
        <v>0</v>
      </c>
      <c r="U926" s="32">
        <f t="shared" si="795"/>
        <v>0</v>
      </c>
      <c r="V926" s="32">
        <f t="shared" si="803"/>
        <v>0</v>
      </c>
      <c r="W926" s="32">
        <f t="shared" si="804"/>
        <v>0</v>
      </c>
      <c r="X926" s="32">
        <f t="shared" si="805"/>
        <v>0</v>
      </c>
      <c r="Y926" s="32">
        <f t="shared" si="796"/>
        <v>0</v>
      </c>
      <c r="Z926" s="32">
        <f t="shared" si="797"/>
        <v>0</v>
      </c>
      <c r="AA926" s="32">
        <f t="shared" si="798"/>
        <v>0</v>
      </c>
      <c r="AB926" s="32">
        <f t="shared" si="806"/>
        <v>0</v>
      </c>
      <c r="AC926" s="32">
        <f t="shared" si="807"/>
        <v>0</v>
      </c>
      <c r="AD926" s="32">
        <f t="shared" si="808"/>
        <v>0</v>
      </c>
      <c r="AE926" s="32">
        <f t="shared" si="799"/>
        <v>0</v>
      </c>
      <c r="AF926" s="29">
        <v>0</v>
      </c>
      <c r="AG926" s="34"/>
      <c r="AH926" s="1" t="str">
        <f t="shared" si="809"/>
        <v/>
      </c>
    </row>
    <row r="927" ht="47.25" hidden="1">
      <c r="A927" s="14" t="s">
        <v>600</v>
      </c>
      <c r="B927" s="15" t="s">
        <v>55</v>
      </c>
      <c r="C927" s="14"/>
      <c r="D927" s="14"/>
      <c r="E927" s="31" t="s">
        <v>56</v>
      </c>
      <c r="F927" s="32">
        <f t="shared" si="786"/>
        <v>100000</v>
      </c>
      <c r="G927" s="32">
        <f t="shared" si="787"/>
        <v>0</v>
      </c>
      <c r="H927" s="32">
        <f t="shared" si="788"/>
        <v>0</v>
      </c>
      <c r="I927" s="32">
        <f t="shared" si="789"/>
        <v>-100000</v>
      </c>
      <c r="J927" s="32">
        <f t="shared" si="790"/>
        <v>0</v>
      </c>
      <c r="K927" s="32">
        <f t="shared" si="791"/>
        <v>0</v>
      </c>
      <c r="L927" s="32">
        <f t="shared" si="810"/>
        <v>0</v>
      </c>
      <c r="M927" s="32">
        <f t="shared" si="811"/>
        <v>0</v>
      </c>
      <c r="N927" s="32">
        <f t="shared" si="812"/>
        <v>0</v>
      </c>
      <c r="O927" s="32">
        <f t="shared" si="792"/>
        <v>0</v>
      </c>
      <c r="P927" s="32">
        <f t="shared" si="793"/>
        <v>0</v>
      </c>
      <c r="Q927" s="32">
        <f t="shared" si="794"/>
        <v>0</v>
      </c>
      <c r="R927" s="32">
        <f t="shared" si="800"/>
        <v>0</v>
      </c>
      <c r="S927" s="32">
        <f t="shared" si="801"/>
        <v>0</v>
      </c>
      <c r="T927" s="32">
        <f t="shared" si="802"/>
        <v>0</v>
      </c>
      <c r="U927" s="32">
        <f t="shared" si="795"/>
        <v>0</v>
      </c>
      <c r="V927" s="32">
        <f t="shared" si="803"/>
        <v>0</v>
      </c>
      <c r="W927" s="32">
        <f t="shared" si="804"/>
        <v>0</v>
      </c>
      <c r="X927" s="32">
        <f t="shared" si="805"/>
        <v>0</v>
      </c>
      <c r="Y927" s="32">
        <f t="shared" si="796"/>
        <v>0</v>
      </c>
      <c r="Z927" s="32">
        <f t="shared" si="797"/>
        <v>0</v>
      </c>
      <c r="AA927" s="32">
        <f t="shared" si="798"/>
        <v>0</v>
      </c>
      <c r="AB927" s="32">
        <f t="shared" si="806"/>
        <v>0</v>
      </c>
      <c r="AC927" s="32">
        <f t="shared" si="807"/>
        <v>0</v>
      </c>
      <c r="AD927" s="32">
        <f t="shared" si="808"/>
        <v>0</v>
      </c>
      <c r="AE927" s="32">
        <f t="shared" si="799"/>
        <v>0</v>
      </c>
      <c r="AF927" s="29">
        <v>0</v>
      </c>
      <c r="AG927" s="34"/>
      <c r="AH927" s="1" t="str">
        <f t="shared" si="809"/>
        <v/>
      </c>
    </row>
    <row r="928" hidden="1">
      <c r="A928" s="14" t="s">
        <v>600</v>
      </c>
      <c r="B928" s="15">
        <v>600</v>
      </c>
      <c r="C928" s="14" t="s">
        <v>238</v>
      </c>
      <c r="D928" s="14" t="s">
        <v>67</v>
      </c>
      <c r="E928" s="31" t="s">
        <v>532</v>
      </c>
      <c r="F928" s="32">
        <v>100000</v>
      </c>
      <c r="G928" s="32"/>
      <c r="H928" s="32"/>
      <c r="I928" s="32">
        <v>-100000</v>
      </c>
      <c r="J928" s="32"/>
      <c r="K928" s="32"/>
      <c r="L928" s="32">
        <f t="shared" si="810"/>
        <v>0</v>
      </c>
      <c r="M928" s="32">
        <f t="shared" si="811"/>
        <v>0</v>
      </c>
      <c r="N928" s="32">
        <f t="shared" si="812"/>
        <v>0</v>
      </c>
      <c r="O928" s="32"/>
      <c r="P928" s="32"/>
      <c r="Q928" s="32"/>
      <c r="R928" s="32">
        <f t="shared" si="800"/>
        <v>0</v>
      </c>
      <c r="S928" s="32">
        <f t="shared" si="801"/>
        <v>0</v>
      </c>
      <c r="T928" s="32">
        <f t="shared" si="802"/>
        <v>0</v>
      </c>
      <c r="U928" s="32"/>
      <c r="V928" s="32">
        <f t="shared" si="803"/>
        <v>0</v>
      </c>
      <c r="W928" s="32">
        <f t="shared" si="804"/>
        <v>0</v>
      </c>
      <c r="X928" s="32">
        <f t="shared" si="805"/>
        <v>0</v>
      </c>
      <c r="Y928" s="32"/>
      <c r="Z928" s="32"/>
      <c r="AA928" s="32"/>
      <c r="AB928" s="32">
        <f t="shared" si="806"/>
        <v>0</v>
      </c>
      <c r="AC928" s="32">
        <f t="shared" si="807"/>
        <v>0</v>
      </c>
      <c r="AD928" s="32">
        <f t="shared" si="808"/>
        <v>0</v>
      </c>
      <c r="AE928" s="32"/>
      <c r="AF928" s="29">
        <v>0</v>
      </c>
      <c r="AG928" s="34" t="s">
        <v>602</v>
      </c>
      <c r="AH928" s="1" t="str">
        <f t="shared" si="809"/>
        <v>0409</v>
      </c>
    </row>
    <row r="929" s="24" customFormat="1">
      <c r="A929" s="25" t="s">
        <v>603</v>
      </c>
      <c r="B929" s="26"/>
      <c r="C929" s="25"/>
      <c r="D929" s="25"/>
      <c r="E929" s="27" t="s">
        <v>58</v>
      </c>
      <c r="F929" s="28">
        <f>F930+F958+F974+F1013+F1035</f>
        <v>6894146.7999999998</v>
      </c>
      <c r="G929" s="28">
        <f>G930+G958+G974+G1013+G1035</f>
        <v>7250229.7000000002</v>
      </c>
      <c r="H929" s="28">
        <f>H930+H958+H974+H1013+H1035</f>
        <v>7619192.1000000006</v>
      </c>
      <c r="I929" s="28">
        <f>I930+I958+I974+I1013+I1035</f>
        <v>-195201.86800000002</v>
      </c>
      <c r="J929" s="28">
        <f>J930+J958+J974+J1013+J1035</f>
        <v>-81853.760999999999</v>
      </c>
      <c r="K929" s="28">
        <f>K930+K958+K974+K1013+K1035</f>
        <v>-52378.738000000005</v>
      </c>
      <c r="L929" s="28">
        <f t="shared" si="810"/>
        <v>6698944.932</v>
      </c>
      <c r="M929" s="28">
        <f t="shared" si="811"/>
        <v>7168375.9390000002</v>
      </c>
      <c r="N929" s="28">
        <f t="shared" si="812"/>
        <v>7566813.3620000007</v>
      </c>
      <c r="O929" s="28">
        <f>O930+O958+O974+O1013+O1035</f>
        <v>-76365.885000000009</v>
      </c>
      <c r="P929" s="28">
        <f>P930+P958+P974+P1013+P1035</f>
        <v>-40000</v>
      </c>
      <c r="Q929" s="28">
        <f>Q930+Q958+Q974+Q1013+Q1035</f>
        <v>110000</v>
      </c>
      <c r="R929" s="28">
        <f t="shared" si="800"/>
        <v>6622579.0470000003</v>
      </c>
      <c r="S929" s="28">
        <f t="shared" si="801"/>
        <v>7128375.9390000002</v>
      </c>
      <c r="T929" s="28">
        <f t="shared" si="802"/>
        <v>7676813.3620000007</v>
      </c>
      <c r="U929" s="28">
        <f>U930+U958+U974+U1013+U1035</f>
        <v>0</v>
      </c>
      <c r="V929" s="28">
        <f t="shared" si="803"/>
        <v>6622579.0470000003</v>
      </c>
      <c r="W929" s="28">
        <f t="shared" si="804"/>
        <v>7128375.9390000002</v>
      </c>
      <c r="X929" s="28">
        <f t="shared" si="805"/>
        <v>7676813.3620000007</v>
      </c>
      <c r="Y929" s="28">
        <f>Y930+Y958+Y974+Y1013+Y1035</f>
        <v>240329.07800000001</v>
      </c>
      <c r="Z929" s="28">
        <f>Z930+Z958+Z974+Z1013+Z1035</f>
        <v>237830.17500000002</v>
      </c>
      <c r="AA929" s="28">
        <f>AA930+AA958+AA974+AA1013+AA1035</f>
        <v>27700.800000000003</v>
      </c>
      <c r="AB929" s="28">
        <f t="shared" si="806"/>
        <v>6862908.125</v>
      </c>
      <c r="AC929" s="28">
        <f t="shared" si="807"/>
        <v>7366206.1140000001</v>
      </c>
      <c r="AD929" s="28">
        <f t="shared" si="808"/>
        <v>7704514.1620000005</v>
      </c>
      <c r="AE929" s="28">
        <f>AE930+AE958+AE974+AE1013+AE1035</f>
        <v>0</v>
      </c>
      <c r="AF929" s="29"/>
      <c r="AG929" s="30"/>
      <c r="AH929" s="24" t="str">
        <f t="shared" si="809"/>
        <v/>
      </c>
    </row>
    <row r="930" ht="47.25">
      <c r="A930" s="14" t="s">
        <v>604</v>
      </c>
      <c r="B930" s="15"/>
      <c r="C930" s="14"/>
      <c r="D930" s="14"/>
      <c r="E930" s="31" t="s">
        <v>605</v>
      </c>
      <c r="F930" s="32">
        <f>F931+F934+F937+F940+F945+F948+F951</f>
        <v>4170082.1000000001</v>
      </c>
      <c r="G930" s="32">
        <f>G931+G934+G937+G940+G945+G948+G951</f>
        <v>4767290.6999999993</v>
      </c>
      <c r="H930" s="32">
        <f>H931+H934+H937+H940+H945+H948+H951</f>
        <v>4649446.5999999996</v>
      </c>
      <c r="I930" s="32">
        <f>I931+I934+I937+I940+I945+I948+I951</f>
        <v>-28929.735999999997</v>
      </c>
      <c r="J930" s="32">
        <f>J931+J934+J937+J940+J945+J948+J951</f>
        <v>-23928.314999999999</v>
      </c>
      <c r="K930" s="32">
        <f>K931+K934+K937+K940+K945+K948+K951</f>
        <v>-1883.692</v>
      </c>
      <c r="L930" s="32">
        <f t="shared" si="810"/>
        <v>4141152.3640000001</v>
      </c>
      <c r="M930" s="32">
        <f t="shared" si="811"/>
        <v>4743362.3849999988</v>
      </c>
      <c r="N930" s="32">
        <f t="shared" si="812"/>
        <v>4647562.9079999998</v>
      </c>
      <c r="O930" s="32">
        <f>O931+O934+O937+O940+O945+O948+O951</f>
        <v>38503.845000000001</v>
      </c>
      <c r="P930" s="32">
        <f>P931+P934+P937+P940+P945+P948+P951</f>
        <v>0</v>
      </c>
      <c r="Q930" s="32">
        <f>Q931+Q934+Q937+Q940+Q945+Q948+Q951</f>
        <v>0</v>
      </c>
      <c r="R930" s="32">
        <f t="shared" si="800"/>
        <v>4179656.2090000003</v>
      </c>
      <c r="S930" s="32">
        <f t="shared" si="801"/>
        <v>4743362.3849999988</v>
      </c>
      <c r="T930" s="32">
        <f t="shared" si="802"/>
        <v>4647562.9079999998</v>
      </c>
      <c r="U930" s="32">
        <f>U931+U934+U937+U940+U945+U948+U951</f>
        <v>0</v>
      </c>
      <c r="V930" s="32">
        <f t="shared" si="803"/>
        <v>4179656.2090000003</v>
      </c>
      <c r="W930" s="32">
        <f t="shared" si="804"/>
        <v>4743362.3849999988</v>
      </c>
      <c r="X930" s="32">
        <f t="shared" si="805"/>
        <v>4647562.9079999998</v>
      </c>
      <c r="Y930" s="32">
        <f>Y931+Y934+Y937+Y940+Y945+Y948+Y951</f>
        <v>295502.77799999999</v>
      </c>
      <c r="Z930" s="32">
        <f>Z931+Z934+Z937+Z940+Z945+Z948+Z951</f>
        <v>222830.17500000002</v>
      </c>
      <c r="AA930" s="32">
        <f>AA931+AA934+AA937+AA940+AA945+AA948+AA951</f>
        <v>27700.800000000003</v>
      </c>
      <c r="AB930" s="32">
        <f t="shared" si="806"/>
        <v>4475158.9870000007</v>
      </c>
      <c r="AC930" s="32">
        <f t="shared" si="807"/>
        <v>4966192.5599999987</v>
      </c>
      <c r="AD930" s="32">
        <f t="shared" si="808"/>
        <v>4675263.7079999996</v>
      </c>
      <c r="AE930" s="32">
        <f>AE931+AE934+AE937+AE940+AE945+AE948+AE951</f>
        <v>0</v>
      </c>
      <c r="AF930" s="33"/>
      <c r="AG930" s="34"/>
      <c r="AH930" s="1" t="str">
        <f t="shared" si="809"/>
        <v/>
      </c>
    </row>
    <row r="931" ht="31.5">
      <c r="A931" s="14" t="s">
        <v>606</v>
      </c>
      <c r="B931" s="15"/>
      <c r="C931" s="14"/>
      <c r="D931" s="14"/>
      <c r="E931" s="31" t="s">
        <v>607</v>
      </c>
      <c r="F931" s="32">
        <f t="shared" ref="F931:F938" si="813">F932</f>
        <v>161958.5</v>
      </c>
      <c r="G931" s="32">
        <f t="shared" ref="G931:G938" si="814">G932</f>
        <v>681859.90000000002</v>
      </c>
      <c r="H931" s="32">
        <f t="shared" ref="H931:H938" si="815">H932</f>
        <v>554119</v>
      </c>
      <c r="I931" s="32">
        <f t="shared" ref="I931:I938" si="816">I932</f>
        <v>-4229.7359999999999</v>
      </c>
      <c r="J931" s="32">
        <f t="shared" ref="J931:J938" si="817">J932</f>
        <v>0</v>
      </c>
      <c r="K931" s="32">
        <f t="shared" ref="K931:K938" si="818">K932</f>
        <v>0</v>
      </c>
      <c r="L931" s="32">
        <f t="shared" si="810"/>
        <v>157728.764</v>
      </c>
      <c r="M931" s="32">
        <f t="shared" si="811"/>
        <v>681859.90000000002</v>
      </c>
      <c r="N931" s="32">
        <f t="shared" si="812"/>
        <v>554119</v>
      </c>
      <c r="O931" s="32">
        <f t="shared" ref="O931:O938" si="819">O932</f>
        <v>0</v>
      </c>
      <c r="P931" s="32">
        <f t="shared" ref="P931:P938" si="820">P932</f>
        <v>0</v>
      </c>
      <c r="Q931" s="32">
        <f t="shared" ref="Q931:Q938" si="821">Q932</f>
        <v>0</v>
      </c>
      <c r="R931" s="32">
        <f t="shared" si="800"/>
        <v>157728.764</v>
      </c>
      <c r="S931" s="32">
        <f t="shared" si="801"/>
        <v>681859.90000000002</v>
      </c>
      <c r="T931" s="32">
        <f t="shared" si="802"/>
        <v>554119</v>
      </c>
      <c r="U931" s="32">
        <f t="shared" ref="U931:U938" si="822">U932</f>
        <v>0</v>
      </c>
      <c r="V931" s="32">
        <f t="shared" si="803"/>
        <v>157728.764</v>
      </c>
      <c r="W931" s="32">
        <f t="shared" si="804"/>
        <v>681859.90000000002</v>
      </c>
      <c r="X931" s="32">
        <f t="shared" si="805"/>
        <v>554119</v>
      </c>
      <c r="Y931" s="32">
        <f t="shared" ref="Y931:Y938" si="823">Y932</f>
        <v>0</v>
      </c>
      <c r="Z931" s="32">
        <f t="shared" ref="Z931:Z938" si="824">Z932</f>
        <v>0</v>
      </c>
      <c r="AA931" s="32">
        <f t="shared" ref="AA931:AA938" si="825">AA932</f>
        <v>0</v>
      </c>
      <c r="AB931" s="32">
        <f t="shared" si="806"/>
        <v>157728.764</v>
      </c>
      <c r="AC931" s="32">
        <f t="shared" si="807"/>
        <v>681859.90000000002</v>
      </c>
      <c r="AD931" s="32">
        <f t="shared" si="808"/>
        <v>554119</v>
      </c>
      <c r="AE931" s="32">
        <f t="shared" ref="AE931:AE938" si="826">AE932</f>
        <v>0</v>
      </c>
      <c r="AF931" s="33"/>
      <c r="AG931" s="34"/>
      <c r="AH931" s="1" t="str">
        <f t="shared" si="809"/>
        <v/>
      </c>
    </row>
    <row r="932" ht="31.5">
      <c r="A932" s="14" t="s">
        <v>606</v>
      </c>
      <c r="B932" s="15" t="s">
        <v>48</v>
      </c>
      <c r="C932" s="14"/>
      <c r="D932" s="14"/>
      <c r="E932" s="31" t="s">
        <v>49</v>
      </c>
      <c r="F932" s="32">
        <f t="shared" si="813"/>
        <v>161958.5</v>
      </c>
      <c r="G932" s="32">
        <f t="shared" si="814"/>
        <v>681859.90000000002</v>
      </c>
      <c r="H932" s="32">
        <f t="shared" si="815"/>
        <v>554119</v>
      </c>
      <c r="I932" s="32">
        <f t="shared" si="816"/>
        <v>-4229.7359999999999</v>
      </c>
      <c r="J932" s="32">
        <f t="shared" si="817"/>
        <v>0</v>
      </c>
      <c r="K932" s="32">
        <f t="shared" si="818"/>
        <v>0</v>
      </c>
      <c r="L932" s="32">
        <f t="shared" si="810"/>
        <v>157728.764</v>
      </c>
      <c r="M932" s="32">
        <f t="shared" si="811"/>
        <v>681859.90000000002</v>
      </c>
      <c r="N932" s="32">
        <f t="shared" si="812"/>
        <v>554119</v>
      </c>
      <c r="O932" s="32">
        <f t="shared" si="819"/>
        <v>0</v>
      </c>
      <c r="P932" s="32">
        <f t="shared" si="820"/>
        <v>0</v>
      </c>
      <c r="Q932" s="32">
        <f t="shared" si="821"/>
        <v>0</v>
      </c>
      <c r="R932" s="32">
        <f t="shared" ref="R932:R995" si="827">L932+O932</f>
        <v>157728.764</v>
      </c>
      <c r="S932" s="32">
        <f t="shared" ref="S932:S995" si="828">M932+P932</f>
        <v>681859.90000000002</v>
      </c>
      <c r="T932" s="32">
        <f t="shared" ref="T932:T995" si="829">N932+Q932</f>
        <v>554119</v>
      </c>
      <c r="U932" s="32">
        <f t="shared" si="822"/>
        <v>0</v>
      </c>
      <c r="V932" s="32">
        <f t="shared" ref="V932:V995" si="830">R932+U932</f>
        <v>157728.764</v>
      </c>
      <c r="W932" s="32">
        <f t="shared" ref="W932:W995" si="831">S932</f>
        <v>681859.90000000002</v>
      </c>
      <c r="X932" s="32">
        <f t="shared" ref="X932:X995" si="832">T932</f>
        <v>554119</v>
      </c>
      <c r="Y932" s="32">
        <f t="shared" si="823"/>
        <v>0</v>
      </c>
      <c r="Z932" s="32">
        <f t="shared" si="824"/>
        <v>0</v>
      </c>
      <c r="AA932" s="32">
        <f t="shared" si="825"/>
        <v>0</v>
      </c>
      <c r="AB932" s="32">
        <f t="shared" ref="AB932:AB995" si="833">V932+Y932</f>
        <v>157728.764</v>
      </c>
      <c r="AC932" s="32">
        <f t="shared" ref="AC932:AC995" si="834">W932+Z932</f>
        <v>681859.90000000002</v>
      </c>
      <c r="AD932" s="32">
        <f t="shared" ref="AD932:AD995" si="835">X932+AA932</f>
        <v>554119</v>
      </c>
      <c r="AE932" s="32">
        <f t="shared" si="826"/>
        <v>0</v>
      </c>
      <c r="AF932" s="33"/>
      <c r="AG932" s="34"/>
      <c r="AH932" s="1" t="str">
        <f t="shared" ref="AH932:AH995" si="836">CONCATENATE(C932,D932)</f>
        <v/>
      </c>
    </row>
    <row r="933">
      <c r="A933" s="14" t="s">
        <v>606</v>
      </c>
      <c r="B933" s="15">
        <v>200</v>
      </c>
      <c r="C933" s="14" t="s">
        <v>238</v>
      </c>
      <c r="D933" s="14" t="s">
        <v>67</v>
      </c>
      <c r="E933" s="31" t="s">
        <v>532</v>
      </c>
      <c r="F933" s="32">
        <v>161958.5</v>
      </c>
      <c r="G933" s="32">
        <v>681859.90000000002</v>
      </c>
      <c r="H933" s="32">
        <v>554119</v>
      </c>
      <c r="I933" s="37">
        <v>-4229.7359999999999</v>
      </c>
      <c r="J933" s="32"/>
      <c r="K933" s="32"/>
      <c r="L933" s="32">
        <f t="shared" si="810"/>
        <v>157728.764</v>
      </c>
      <c r="M933" s="32">
        <f t="shared" si="811"/>
        <v>681859.90000000002</v>
      </c>
      <c r="N933" s="32">
        <f t="shared" si="812"/>
        <v>554119</v>
      </c>
      <c r="O933" s="32"/>
      <c r="P933" s="32"/>
      <c r="Q933" s="32"/>
      <c r="R933" s="32">
        <f t="shared" si="827"/>
        <v>157728.764</v>
      </c>
      <c r="S933" s="32">
        <f t="shared" si="828"/>
        <v>681859.90000000002</v>
      </c>
      <c r="T933" s="32">
        <f t="shared" si="829"/>
        <v>554119</v>
      </c>
      <c r="U933" s="32"/>
      <c r="V933" s="32">
        <f t="shared" si="830"/>
        <v>157728.764</v>
      </c>
      <c r="W933" s="32">
        <f t="shared" si="831"/>
        <v>681859.90000000002</v>
      </c>
      <c r="X933" s="32">
        <f t="shared" si="832"/>
        <v>554119</v>
      </c>
      <c r="Y933" s="32"/>
      <c r="Z933" s="32"/>
      <c r="AA933" s="32"/>
      <c r="AB933" s="32">
        <f t="shared" si="833"/>
        <v>157728.764</v>
      </c>
      <c r="AC933" s="32">
        <f t="shared" si="834"/>
        <v>681859.90000000002</v>
      </c>
      <c r="AD933" s="32">
        <f t="shared" si="835"/>
        <v>554119</v>
      </c>
      <c r="AE933" s="32"/>
      <c r="AF933" s="33"/>
      <c r="AG933" s="34">
        <v>41</v>
      </c>
      <c r="AH933" s="1" t="str">
        <f t="shared" si="836"/>
        <v>0409</v>
      </c>
    </row>
    <row r="934" ht="31.5">
      <c r="A934" s="14" t="s">
        <v>608</v>
      </c>
      <c r="B934" s="15"/>
      <c r="C934" s="14"/>
      <c r="D934" s="14"/>
      <c r="E934" s="31" t="s">
        <v>609</v>
      </c>
      <c r="F934" s="32">
        <f t="shared" si="813"/>
        <v>3386250.7999999998</v>
      </c>
      <c r="G934" s="32">
        <f t="shared" si="814"/>
        <v>3540319.1999999997</v>
      </c>
      <c r="H934" s="32">
        <f t="shared" si="815"/>
        <v>3550216</v>
      </c>
      <c r="I934" s="32">
        <f t="shared" si="816"/>
        <v>0</v>
      </c>
      <c r="J934" s="32">
        <f t="shared" si="817"/>
        <v>0</v>
      </c>
      <c r="K934" s="32">
        <f t="shared" si="818"/>
        <v>0</v>
      </c>
      <c r="L934" s="32">
        <f t="shared" si="810"/>
        <v>3386250.7999999998</v>
      </c>
      <c r="M934" s="32">
        <f t="shared" si="811"/>
        <v>3540319.1999999997</v>
      </c>
      <c r="N934" s="32">
        <f t="shared" si="812"/>
        <v>3550216</v>
      </c>
      <c r="O934" s="32">
        <f t="shared" si="819"/>
        <v>-1028.4010000000001</v>
      </c>
      <c r="P934" s="32">
        <f t="shared" si="820"/>
        <v>0</v>
      </c>
      <c r="Q934" s="32">
        <f t="shared" si="821"/>
        <v>0</v>
      </c>
      <c r="R934" s="32">
        <f t="shared" si="827"/>
        <v>3385222.3989999997</v>
      </c>
      <c r="S934" s="32">
        <f t="shared" si="828"/>
        <v>3540319.1999999997</v>
      </c>
      <c r="T934" s="32">
        <f t="shared" si="829"/>
        <v>3550216</v>
      </c>
      <c r="U934" s="32">
        <f t="shared" si="822"/>
        <v>0</v>
      </c>
      <c r="V934" s="32">
        <f t="shared" si="830"/>
        <v>3385222.3989999997</v>
      </c>
      <c r="W934" s="32">
        <f t="shared" si="831"/>
        <v>3540319.1999999997</v>
      </c>
      <c r="X934" s="32">
        <f t="shared" si="832"/>
        <v>3550216</v>
      </c>
      <c r="Y934" s="32">
        <f t="shared" si="823"/>
        <v>242259.378</v>
      </c>
      <c r="Z934" s="32">
        <f t="shared" si="824"/>
        <v>91040.375</v>
      </c>
      <c r="AA934" s="32">
        <f t="shared" si="825"/>
        <v>0</v>
      </c>
      <c r="AB934" s="32">
        <f t="shared" si="833"/>
        <v>3627481.7769999998</v>
      </c>
      <c r="AC934" s="32">
        <f t="shared" si="834"/>
        <v>3631359.5749999997</v>
      </c>
      <c r="AD934" s="32">
        <f t="shared" si="835"/>
        <v>3550216</v>
      </c>
      <c r="AE934" s="32">
        <f t="shared" si="826"/>
        <v>0</v>
      </c>
      <c r="AF934" s="33"/>
      <c r="AG934" s="34"/>
      <c r="AH934" s="1" t="str">
        <f t="shared" si="836"/>
        <v/>
      </c>
    </row>
    <row r="935" ht="31.5">
      <c r="A935" s="14" t="s">
        <v>608</v>
      </c>
      <c r="B935" s="15" t="s">
        <v>48</v>
      </c>
      <c r="C935" s="14"/>
      <c r="D935" s="14"/>
      <c r="E935" s="31" t="s">
        <v>49</v>
      </c>
      <c r="F935" s="32">
        <f t="shared" si="813"/>
        <v>3386250.7999999998</v>
      </c>
      <c r="G935" s="32">
        <f t="shared" si="814"/>
        <v>3540319.1999999997</v>
      </c>
      <c r="H935" s="32">
        <f t="shared" si="815"/>
        <v>3550216</v>
      </c>
      <c r="I935" s="32">
        <f t="shared" si="816"/>
        <v>0</v>
      </c>
      <c r="J935" s="32">
        <f t="shared" si="817"/>
        <v>0</v>
      </c>
      <c r="K935" s="32">
        <f t="shared" si="818"/>
        <v>0</v>
      </c>
      <c r="L935" s="32">
        <f t="shared" si="810"/>
        <v>3386250.7999999998</v>
      </c>
      <c r="M935" s="32">
        <f t="shared" si="811"/>
        <v>3540319.1999999997</v>
      </c>
      <c r="N935" s="32">
        <f t="shared" si="812"/>
        <v>3550216</v>
      </c>
      <c r="O935" s="32">
        <f t="shared" si="819"/>
        <v>-1028.4010000000001</v>
      </c>
      <c r="P935" s="32">
        <f t="shared" si="820"/>
        <v>0</v>
      </c>
      <c r="Q935" s="32">
        <f t="shared" si="821"/>
        <v>0</v>
      </c>
      <c r="R935" s="32">
        <f t="shared" si="827"/>
        <v>3385222.3989999997</v>
      </c>
      <c r="S935" s="32">
        <f t="shared" si="828"/>
        <v>3540319.1999999997</v>
      </c>
      <c r="T935" s="32">
        <f t="shared" si="829"/>
        <v>3550216</v>
      </c>
      <c r="U935" s="32">
        <f t="shared" si="822"/>
        <v>0</v>
      </c>
      <c r="V935" s="32">
        <f t="shared" si="830"/>
        <v>3385222.3989999997</v>
      </c>
      <c r="W935" s="32">
        <f t="shared" si="831"/>
        <v>3540319.1999999997</v>
      </c>
      <c r="X935" s="32">
        <f t="shared" si="832"/>
        <v>3550216</v>
      </c>
      <c r="Y935" s="32">
        <f t="shared" si="823"/>
        <v>242259.378</v>
      </c>
      <c r="Z935" s="32">
        <f t="shared" si="824"/>
        <v>91040.375</v>
      </c>
      <c r="AA935" s="32">
        <f t="shared" si="825"/>
        <v>0</v>
      </c>
      <c r="AB935" s="32">
        <f t="shared" si="833"/>
        <v>3627481.7769999998</v>
      </c>
      <c r="AC935" s="32">
        <f t="shared" si="834"/>
        <v>3631359.5749999997</v>
      </c>
      <c r="AD935" s="32">
        <f t="shared" si="835"/>
        <v>3550216</v>
      </c>
      <c r="AE935" s="32">
        <f t="shared" si="826"/>
        <v>0</v>
      </c>
      <c r="AF935" s="33"/>
      <c r="AG935" s="34"/>
      <c r="AH935" s="1" t="str">
        <f t="shared" si="836"/>
        <v/>
      </c>
    </row>
    <row r="936">
      <c r="A936" s="14" t="s">
        <v>608</v>
      </c>
      <c r="B936" s="15">
        <v>200</v>
      </c>
      <c r="C936" s="14" t="s">
        <v>238</v>
      </c>
      <c r="D936" s="14" t="s">
        <v>67</v>
      </c>
      <c r="E936" s="31" t="s">
        <v>532</v>
      </c>
      <c r="F936" s="32">
        <v>3386250.7999999998</v>
      </c>
      <c r="G936" s="32">
        <v>3540319.1999999997</v>
      </c>
      <c r="H936" s="32">
        <v>3550216</v>
      </c>
      <c r="I936" s="32"/>
      <c r="J936" s="32"/>
      <c r="K936" s="32"/>
      <c r="L936" s="32">
        <f t="shared" si="810"/>
        <v>3386250.7999999998</v>
      </c>
      <c r="M936" s="32">
        <f t="shared" si="811"/>
        <v>3540319.1999999997</v>
      </c>
      <c r="N936" s="32">
        <f t="shared" si="812"/>
        <v>3550216</v>
      </c>
      <c r="O936" s="32">
        <v>-1028.4010000000001</v>
      </c>
      <c r="P936" s="32"/>
      <c r="Q936" s="32"/>
      <c r="R936" s="32">
        <f t="shared" si="827"/>
        <v>3385222.3989999997</v>
      </c>
      <c r="S936" s="32">
        <f t="shared" si="828"/>
        <v>3540319.1999999997</v>
      </c>
      <c r="T936" s="32">
        <f t="shared" si="829"/>
        <v>3550216</v>
      </c>
      <c r="U936" s="32"/>
      <c r="V936" s="32">
        <f t="shared" si="830"/>
        <v>3385222.3989999997</v>
      </c>
      <c r="W936" s="32">
        <f t="shared" si="831"/>
        <v>3540319.1999999997</v>
      </c>
      <c r="X936" s="32">
        <f t="shared" si="832"/>
        <v>3550216</v>
      </c>
      <c r="Y936" s="32">
        <f>2798.683+149287.598+92961.837-2788.74</f>
        <v>242259.378</v>
      </c>
      <c r="Z936" s="32">
        <f>50000+41040.375</f>
        <v>91040.375</v>
      </c>
      <c r="AA936" s="32"/>
      <c r="AB936" s="32">
        <f t="shared" si="833"/>
        <v>3627481.7769999998</v>
      </c>
      <c r="AC936" s="32">
        <f t="shared" si="834"/>
        <v>3631359.5749999997</v>
      </c>
      <c r="AD936" s="32">
        <f t="shared" si="835"/>
        <v>3550216</v>
      </c>
      <c r="AE936" s="32"/>
      <c r="AF936" s="33"/>
      <c r="AG936" s="34"/>
      <c r="AH936" s="1" t="str">
        <f t="shared" si="836"/>
        <v>0409</v>
      </c>
    </row>
    <row r="937" ht="31.5">
      <c r="A937" s="14" t="s">
        <v>610</v>
      </c>
      <c r="B937" s="15"/>
      <c r="C937" s="14"/>
      <c r="D937" s="14"/>
      <c r="E937" s="31" t="s">
        <v>611</v>
      </c>
      <c r="F937" s="32">
        <f t="shared" si="813"/>
        <v>63597.900000000001</v>
      </c>
      <c r="G937" s="32">
        <f t="shared" si="814"/>
        <v>52215.800000000003</v>
      </c>
      <c r="H937" s="32">
        <f t="shared" si="815"/>
        <v>52215.800000000003</v>
      </c>
      <c r="I937" s="32">
        <f t="shared" si="816"/>
        <v>11610.1</v>
      </c>
      <c r="J937" s="32">
        <f t="shared" si="817"/>
        <v>0</v>
      </c>
      <c r="K937" s="32">
        <f t="shared" si="818"/>
        <v>0</v>
      </c>
      <c r="L937" s="32">
        <f t="shared" si="810"/>
        <v>75208</v>
      </c>
      <c r="M937" s="32">
        <f t="shared" si="811"/>
        <v>52215.800000000003</v>
      </c>
      <c r="N937" s="32">
        <f t="shared" si="812"/>
        <v>52215.800000000003</v>
      </c>
      <c r="O937" s="32">
        <f t="shared" si="819"/>
        <v>0</v>
      </c>
      <c r="P937" s="32">
        <f t="shared" si="820"/>
        <v>0</v>
      </c>
      <c r="Q937" s="32">
        <f t="shared" si="821"/>
        <v>0</v>
      </c>
      <c r="R937" s="32">
        <f t="shared" si="827"/>
        <v>75208</v>
      </c>
      <c r="S937" s="32">
        <f t="shared" si="828"/>
        <v>52215.800000000003</v>
      </c>
      <c r="T937" s="32">
        <f t="shared" si="829"/>
        <v>52215.800000000003</v>
      </c>
      <c r="U937" s="32">
        <f t="shared" si="822"/>
        <v>0</v>
      </c>
      <c r="V937" s="32">
        <f t="shared" si="830"/>
        <v>75208</v>
      </c>
      <c r="W937" s="32">
        <f t="shared" si="831"/>
        <v>52215.800000000003</v>
      </c>
      <c r="X937" s="32">
        <f t="shared" si="832"/>
        <v>52215.800000000003</v>
      </c>
      <c r="Y937" s="32">
        <f t="shared" si="823"/>
        <v>-20000</v>
      </c>
      <c r="Z937" s="32">
        <f t="shared" si="824"/>
        <v>0</v>
      </c>
      <c r="AA937" s="32">
        <f t="shared" si="825"/>
        <v>0</v>
      </c>
      <c r="AB937" s="32">
        <f t="shared" si="833"/>
        <v>55208</v>
      </c>
      <c r="AC937" s="32">
        <f t="shared" si="834"/>
        <v>52215.800000000003</v>
      </c>
      <c r="AD937" s="32">
        <f t="shared" si="835"/>
        <v>52215.800000000003</v>
      </c>
      <c r="AE937" s="32">
        <f t="shared" si="826"/>
        <v>0</v>
      </c>
      <c r="AF937" s="33"/>
      <c r="AG937" s="34"/>
      <c r="AH937" s="1" t="str">
        <f t="shared" si="836"/>
        <v/>
      </c>
    </row>
    <row r="938" ht="31.5">
      <c r="A938" s="14" t="s">
        <v>610</v>
      </c>
      <c r="B938" s="15" t="s">
        <v>48</v>
      </c>
      <c r="C938" s="14"/>
      <c r="D938" s="14"/>
      <c r="E938" s="31" t="s">
        <v>49</v>
      </c>
      <c r="F938" s="32">
        <f t="shared" si="813"/>
        <v>63597.900000000001</v>
      </c>
      <c r="G938" s="32">
        <f t="shared" si="814"/>
        <v>52215.800000000003</v>
      </c>
      <c r="H938" s="32">
        <f t="shared" si="815"/>
        <v>52215.800000000003</v>
      </c>
      <c r="I938" s="32">
        <f t="shared" si="816"/>
        <v>11610.1</v>
      </c>
      <c r="J938" s="32">
        <f t="shared" si="817"/>
        <v>0</v>
      </c>
      <c r="K938" s="32">
        <f t="shared" si="818"/>
        <v>0</v>
      </c>
      <c r="L938" s="32">
        <f t="shared" si="810"/>
        <v>75208</v>
      </c>
      <c r="M938" s="32">
        <f t="shared" si="811"/>
        <v>52215.800000000003</v>
      </c>
      <c r="N938" s="32">
        <f t="shared" si="812"/>
        <v>52215.800000000003</v>
      </c>
      <c r="O938" s="32">
        <f t="shared" si="819"/>
        <v>0</v>
      </c>
      <c r="P938" s="32">
        <f t="shared" si="820"/>
        <v>0</v>
      </c>
      <c r="Q938" s="32">
        <f t="shared" si="821"/>
        <v>0</v>
      </c>
      <c r="R938" s="32">
        <f t="shared" si="827"/>
        <v>75208</v>
      </c>
      <c r="S938" s="32">
        <f t="shared" si="828"/>
        <v>52215.800000000003</v>
      </c>
      <c r="T938" s="32">
        <f t="shared" si="829"/>
        <v>52215.800000000003</v>
      </c>
      <c r="U938" s="32">
        <f t="shared" si="822"/>
        <v>0</v>
      </c>
      <c r="V938" s="32">
        <f t="shared" si="830"/>
        <v>75208</v>
      </c>
      <c r="W938" s="32">
        <f t="shared" si="831"/>
        <v>52215.800000000003</v>
      </c>
      <c r="X938" s="32">
        <f t="shared" si="832"/>
        <v>52215.800000000003</v>
      </c>
      <c r="Y938" s="32">
        <f t="shared" si="823"/>
        <v>-20000</v>
      </c>
      <c r="Z938" s="32">
        <f t="shared" si="824"/>
        <v>0</v>
      </c>
      <c r="AA938" s="32">
        <f t="shared" si="825"/>
        <v>0</v>
      </c>
      <c r="AB938" s="32">
        <f t="shared" si="833"/>
        <v>55208</v>
      </c>
      <c r="AC938" s="32">
        <f t="shared" si="834"/>
        <v>52215.800000000003</v>
      </c>
      <c r="AD938" s="32">
        <f t="shared" si="835"/>
        <v>52215.800000000003</v>
      </c>
      <c r="AE938" s="32">
        <f t="shared" si="826"/>
        <v>0</v>
      </c>
      <c r="AF938" s="33"/>
      <c r="AG938" s="34"/>
      <c r="AH938" s="1" t="str">
        <f t="shared" si="836"/>
        <v/>
      </c>
    </row>
    <row r="939">
      <c r="A939" s="14" t="s">
        <v>610</v>
      </c>
      <c r="B939" s="15">
        <v>200</v>
      </c>
      <c r="C939" s="14" t="s">
        <v>238</v>
      </c>
      <c r="D939" s="14" t="s">
        <v>67</v>
      </c>
      <c r="E939" s="31" t="s">
        <v>532</v>
      </c>
      <c r="F939" s="32">
        <v>63597.900000000001</v>
      </c>
      <c r="G939" s="32">
        <v>52215.800000000003</v>
      </c>
      <c r="H939" s="32">
        <v>52215.800000000003</v>
      </c>
      <c r="I939" s="37">
        <v>11610.1</v>
      </c>
      <c r="J939" s="32"/>
      <c r="K939" s="32"/>
      <c r="L939" s="32">
        <f t="shared" si="810"/>
        <v>75208</v>
      </c>
      <c r="M939" s="32">
        <f t="shared" si="811"/>
        <v>52215.800000000003</v>
      </c>
      <c r="N939" s="32">
        <f t="shared" si="812"/>
        <v>52215.800000000003</v>
      </c>
      <c r="O939" s="32"/>
      <c r="P939" s="32"/>
      <c r="Q939" s="32"/>
      <c r="R939" s="32">
        <f t="shared" si="827"/>
        <v>75208</v>
      </c>
      <c r="S939" s="32">
        <f t="shared" si="828"/>
        <v>52215.800000000003</v>
      </c>
      <c r="T939" s="32">
        <f t="shared" si="829"/>
        <v>52215.800000000003</v>
      </c>
      <c r="U939" s="32"/>
      <c r="V939" s="32">
        <f t="shared" si="830"/>
        <v>75208</v>
      </c>
      <c r="W939" s="32">
        <f t="shared" si="831"/>
        <v>52215.800000000003</v>
      </c>
      <c r="X939" s="32">
        <f t="shared" si="832"/>
        <v>52215.800000000003</v>
      </c>
      <c r="Y939" s="32">
        <v>-20000</v>
      </c>
      <c r="Z939" s="32"/>
      <c r="AA939" s="32"/>
      <c r="AB939" s="32">
        <f t="shared" si="833"/>
        <v>55208</v>
      </c>
      <c r="AC939" s="32">
        <f t="shared" si="834"/>
        <v>52215.800000000003</v>
      </c>
      <c r="AD939" s="32">
        <f t="shared" si="835"/>
        <v>52215.800000000003</v>
      </c>
      <c r="AE939" s="32"/>
      <c r="AF939" s="33"/>
      <c r="AG939" s="34">
        <v>46</v>
      </c>
      <c r="AH939" s="1" t="str">
        <f t="shared" si="836"/>
        <v>0409</v>
      </c>
    </row>
    <row r="940" ht="47.25">
      <c r="A940" s="14" t="s">
        <v>612</v>
      </c>
      <c r="B940" s="15"/>
      <c r="C940" s="14"/>
      <c r="D940" s="14"/>
      <c r="E940" s="31" t="s">
        <v>613</v>
      </c>
      <c r="F940" s="32">
        <f>F941+F943</f>
        <v>157318.70000000001</v>
      </c>
      <c r="G940" s="32">
        <f>G941+G943</f>
        <v>89048.600000000006</v>
      </c>
      <c r="H940" s="32">
        <f>H941+H943</f>
        <v>89048.600000000006</v>
      </c>
      <c r="I940" s="32">
        <f>I941+I943</f>
        <v>0</v>
      </c>
      <c r="J940" s="32">
        <f>J941+J943</f>
        <v>-659.31500000000005</v>
      </c>
      <c r="K940" s="32">
        <f>K941+K943</f>
        <v>-1397.2919999999999</v>
      </c>
      <c r="L940" s="32">
        <f t="shared" si="810"/>
        <v>157318.70000000001</v>
      </c>
      <c r="M940" s="32">
        <f t="shared" si="811"/>
        <v>88389.285000000003</v>
      </c>
      <c r="N940" s="32">
        <f t="shared" si="812"/>
        <v>87651.308000000005</v>
      </c>
      <c r="O940" s="32">
        <f>O941+O943</f>
        <v>39532.245999999999</v>
      </c>
      <c r="P940" s="32">
        <f>P941+P943</f>
        <v>0</v>
      </c>
      <c r="Q940" s="32">
        <f>Q941+Q943</f>
        <v>0</v>
      </c>
      <c r="R940" s="32">
        <f t="shared" si="827"/>
        <v>196850.946</v>
      </c>
      <c r="S940" s="32">
        <f t="shared" si="828"/>
        <v>88389.285000000003</v>
      </c>
      <c r="T940" s="32">
        <f t="shared" si="829"/>
        <v>87651.308000000005</v>
      </c>
      <c r="U940" s="32">
        <f>U941+U943</f>
        <v>0</v>
      </c>
      <c r="V940" s="32">
        <f t="shared" si="830"/>
        <v>196850.946</v>
      </c>
      <c r="W940" s="32">
        <f t="shared" si="831"/>
        <v>88389.285000000003</v>
      </c>
      <c r="X940" s="32">
        <f t="shared" si="832"/>
        <v>87651.308000000005</v>
      </c>
      <c r="Y940" s="32">
        <f>Y941+Y943</f>
        <v>62776</v>
      </c>
      <c r="Z940" s="32">
        <f>Z941+Z943</f>
        <v>96964</v>
      </c>
      <c r="AA940" s="32">
        <f>AA941+AA943</f>
        <v>15060.200000000001</v>
      </c>
      <c r="AB940" s="32">
        <f t="shared" si="833"/>
        <v>259626.946</v>
      </c>
      <c r="AC940" s="32">
        <f t="shared" si="834"/>
        <v>185353.285</v>
      </c>
      <c r="AD940" s="32">
        <f t="shared" si="835"/>
        <v>102711.508</v>
      </c>
      <c r="AE940" s="32">
        <f>AE941+AE943</f>
        <v>0</v>
      </c>
      <c r="AF940" s="33"/>
      <c r="AG940" s="34"/>
      <c r="AH940" s="1" t="str">
        <f t="shared" si="836"/>
        <v/>
      </c>
    </row>
    <row r="941" ht="31.5">
      <c r="A941" s="14" t="s">
        <v>612</v>
      </c>
      <c r="B941" s="15" t="s">
        <v>48</v>
      </c>
      <c r="C941" s="14"/>
      <c r="D941" s="14"/>
      <c r="E941" s="31" t="s">
        <v>49</v>
      </c>
      <c r="F941" s="32">
        <f>F942</f>
        <v>157271.70000000001</v>
      </c>
      <c r="G941" s="32">
        <f>G942</f>
        <v>89001.600000000006</v>
      </c>
      <c r="H941" s="32">
        <f>H942</f>
        <v>89002.300000000003</v>
      </c>
      <c r="I941" s="32">
        <f>I942</f>
        <v>0</v>
      </c>
      <c r="J941" s="32">
        <f>J942</f>
        <v>-659.31500000000005</v>
      </c>
      <c r="K941" s="32">
        <f>K942</f>
        <v>-1397.2919999999999</v>
      </c>
      <c r="L941" s="32">
        <f t="shared" si="810"/>
        <v>157271.70000000001</v>
      </c>
      <c r="M941" s="32">
        <f t="shared" si="811"/>
        <v>88342.285000000003</v>
      </c>
      <c r="N941" s="32">
        <f t="shared" si="812"/>
        <v>87605.008000000002</v>
      </c>
      <c r="O941" s="32">
        <f>O942</f>
        <v>39532.245999999999</v>
      </c>
      <c r="P941" s="32">
        <f>P942</f>
        <v>0</v>
      </c>
      <c r="Q941" s="32">
        <f>Q942</f>
        <v>0</v>
      </c>
      <c r="R941" s="32">
        <f t="shared" si="827"/>
        <v>196803.946</v>
      </c>
      <c r="S941" s="32">
        <f t="shared" si="828"/>
        <v>88342.285000000003</v>
      </c>
      <c r="T941" s="32">
        <f t="shared" si="829"/>
        <v>87605.008000000002</v>
      </c>
      <c r="U941" s="32">
        <f>U942</f>
        <v>0</v>
      </c>
      <c r="V941" s="32">
        <f t="shared" si="830"/>
        <v>196803.946</v>
      </c>
      <c r="W941" s="32">
        <f t="shared" si="831"/>
        <v>88342.285000000003</v>
      </c>
      <c r="X941" s="32">
        <f t="shared" si="832"/>
        <v>87605.008000000002</v>
      </c>
      <c r="Y941" s="32">
        <f>Y942</f>
        <v>62776</v>
      </c>
      <c r="Z941" s="32">
        <f>Z942</f>
        <v>96964</v>
      </c>
      <c r="AA941" s="32">
        <f>AA942</f>
        <v>15060.200000000001</v>
      </c>
      <c r="AB941" s="32">
        <f t="shared" si="833"/>
        <v>259579.946</v>
      </c>
      <c r="AC941" s="32">
        <f t="shared" si="834"/>
        <v>185306.285</v>
      </c>
      <c r="AD941" s="32">
        <f t="shared" si="835"/>
        <v>102665.208</v>
      </c>
      <c r="AE941" s="32">
        <f>AE942</f>
        <v>0</v>
      </c>
      <c r="AF941" s="33"/>
      <c r="AG941" s="34"/>
      <c r="AH941" s="1" t="str">
        <f t="shared" si="836"/>
        <v/>
      </c>
    </row>
    <row r="942">
      <c r="A942" s="14" t="s">
        <v>612</v>
      </c>
      <c r="B942" s="15">
        <v>200</v>
      </c>
      <c r="C942" s="14" t="s">
        <v>238</v>
      </c>
      <c r="D942" s="14" t="s">
        <v>67</v>
      </c>
      <c r="E942" s="31" t="s">
        <v>532</v>
      </c>
      <c r="F942" s="32">
        <v>157271.70000000001</v>
      </c>
      <c r="G942" s="32">
        <v>89001.600000000006</v>
      </c>
      <c r="H942" s="32">
        <v>89002.300000000003</v>
      </c>
      <c r="I942" s="32"/>
      <c r="J942" s="37">
        <v>-659.31500000000005</v>
      </c>
      <c r="K942" s="37">
        <v>-1397.2919999999999</v>
      </c>
      <c r="L942" s="32">
        <f t="shared" ref="L942:L1003" si="837">F942+I942</f>
        <v>157271.70000000001</v>
      </c>
      <c r="M942" s="32">
        <f t="shared" ref="M942:M1003" si="838">G942+J942</f>
        <v>88342.285000000003</v>
      </c>
      <c r="N942" s="32">
        <f t="shared" ref="N942:N1003" si="839">H942+K942</f>
        <v>87605.008000000002</v>
      </c>
      <c r="O942" s="32">
        <v>39532.245999999999</v>
      </c>
      <c r="P942" s="32"/>
      <c r="Q942" s="32"/>
      <c r="R942" s="32">
        <f t="shared" si="827"/>
        <v>196803.946</v>
      </c>
      <c r="S942" s="32">
        <f t="shared" si="828"/>
        <v>88342.285000000003</v>
      </c>
      <c r="T942" s="32">
        <f t="shared" si="829"/>
        <v>87605.008000000002</v>
      </c>
      <c r="U942" s="32"/>
      <c r="V942" s="32">
        <f t="shared" si="830"/>
        <v>196803.946</v>
      </c>
      <c r="W942" s="32">
        <f t="shared" si="831"/>
        <v>88342.285000000003</v>
      </c>
      <c r="X942" s="32">
        <f t="shared" si="832"/>
        <v>87605.008000000002</v>
      </c>
      <c r="Y942" s="32">
        <v>62776</v>
      </c>
      <c r="Z942" s="32">
        <v>96964</v>
      </c>
      <c r="AA942" s="32">
        <v>15060.200000000001</v>
      </c>
      <c r="AB942" s="32">
        <f t="shared" si="833"/>
        <v>259579.946</v>
      </c>
      <c r="AC942" s="32">
        <f t="shared" si="834"/>
        <v>185306.285</v>
      </c>
      <c r="AD942" s="32">
        <f t="shared" si="835"/>
        <v>102665.208</v>
      </c>
      <c r="AE942" s="32"/>
      <c r="AF942" s="33"/>
      <c r="AG942" s="34">
        <v>37</v>
      </c>
      <c r="AH942" s="1" t="str">
        <f t="shared" si="836"/>
        <v>0409</v>
      </c>
    </row>
    <row r="943">
      <c r="A943" s="14" t="s">
        <v>612</v>
      </c>
      <c r="B943" s="15" t="s">
        <v>44</v>
      </c>
      <c r="C943" s="14"/>
      <c r="D943" s="14"/>
      <c r="E943" s="31" t="s">
        <v>45</v>
      </c>
      <c r="F943" s="32">
        <f>F944</f>
        <v>47</v>
      </c>
      <c r="G943" s="32">
        <f>G944</f>
        <v>47</v>
      </c>
      <c r="H943" s="32">
        <f>H944</f>
        <v>46.299999999999997</v>
      </c>
      <c r="I943" s="32">
        <f>I944</f>
        <v>0</v>
      </c>
      <c r="J943" s="32">
        <f>J944</f>
        <v>0</v>
      </c>
      <c r="K943" s="32">
        <f>K944</f>
        <v>0</v>
      </c>
      <c r="L943" s="32">
        <f t="shared" si="837"/>
        <v>47</v>
      </c>
      <c r="M943" s="32">
        <f t="shared" si="838"/>
        <v>47</v>
      </c>
      <c r="N943" s="32">
        <f t="shared" si="839"/>
        <v>46.299999999999997</v>
      </c>
      <c r="O943" s="32">
        <f>O944</f>
        <v>0</v>
      </c>
      <c r="P943" s="32">
        <f>P944</f>
        <v>0</v>
      </c>
      <c r="Q943" s="32">
        <f>Q944</f>
        <v>0</v>
      </c>
      <c r="R943" s="32">
        <f t="shared" si="827"/>
        <v>47</v>
      </c>
      <c r="S943" s="32">
        <f t="shared" si="828"/>
        <v>47</v>
      </c>
      <c r="T943" s="32">
        <f t="shared" si="829"/>
        <v>46.299999999999997</v>
      </c>
      <c r="U943" s="32">
        <f>U944</f>
        <v>0</v>
      </c>
      <c r="V943" s="32">
        <f t="shared" si="830"/>
        <v>47</v>
      </c>
      <c r="W943" s="32">
        <f t="shared" si="831"/>
        <v>47</v>
      </c>
      <c r="X943" s="32">
        <f t="shared" si="832"/>
        <v>46.299999999999997</v>
      </c>
      <c r="Y943" s="32">
        <f>Y944</f>
        <v>0</v>
      </c>
      <c r="Z943" s="32">
        <f>Z944</f>
        <v>0</v>
      </c>
      <c r="AA943" s="32">
        <f>AA944</f>
        <v>0</v>
      </c>
      <c r="AB943" s="32">
        <f t="shared" si="833"/>
        <v>47</v>
      </c>
      <c r="AC943" s="32">
        <f t="shared" si="834"/>
        <v>47</v>
      </c>
      <c r="AD943" s="32">
        <f t="shared" si="835"/>
        <v>46.299999999999997</v>
      </c>
      <c r="AE943" s="32">
        <f>AE944</f>
        <v>0</v>
      </c>
      <c r="AF943" s="33"/>
      <c r="AG943" s="34"/>
      <c r="AH943" s="1" t="str">
        <f t="shared" si="836"/>
        <v/>
      </c>
    </row>
    <row r="944">
      <c r="A944" s="14" t="s">
        <v>612</v>
      </c>
      <c r="B944" s="15">
        <v>800</v>
      </c>
      <c r="C944" s="14" t="s">
        <v>238</v>
      </c>
      <c r="D944" s="14" t="s">
        <v>67</v>
      </c>
      <c r="E944" s="31" t="s">
        <v>532</v>
      </c>
      <c r="F944" s="32">
        <v>47</v>
      </c>
      <c r="G944" s="32">
        <v>47</v>
      </c>
      <c r="H944" s="32">
        <v>46.299999999999997</v>
      </c>
      <c r="I944" s="32"/>
      <c r="J944" s="32"/>
      <c r="K944" s="32"/>
      <c r="L944" s="32">
        <f t="shared" si="837"/>
        <v>47</v>
      </c>
      <c r="M944" s="32">
        <f t="shared" si="838"/>
        <v>47</v>
      </c>
      <c r="N944" s="32">
        <f t="shared" si="839"/>
        <v>46.299999999999997</v>
      </c>
      <c r="O944" s="32"/>
      <c r="P944" s="32"/>
      <c r="Q944" s="32"/>
      <c r="R944" s="32">
        <f t="shared" si="827"/>
        <v>47</v>
      </c>
      <c r="S944" s="32">
        <f t="shared" si="828"/>
        <v>47</v>
      </c>
      <c r="T944" s="32">
        <f t="shared" si="829"/>
        <v>46.299999999999997</v>
      </c>
      <c r="U944" s="32"/>
      <c r="V944" s="32">
        <f t="shared" si="830"/>
        <v>47</v>
      </c>
      <c r="W944" s="32">
        <f t="shared" si="831"/>
        <v>47</v>
      </c>
      <c r="X944" s="32">
        <f t="shared" si="832"/>
        <v>46.299999999999997</v>
      </c>
      <c r="Y944" s="32"/>
      <c r="Z944" s="32"/>
      <c r="AA944" s="32"/>
      <c r="AB944" s="32">
        <f t="shared" si="833"/>
        <v>47</v>
      </c>
      <c r="AC944" s="32">
        <f t="shared" si="834"/>
        <v>47</v>
      </c>
      <c r="AD944" s="32">
        <f t="shared" si="835"/>
        <v>46.299999999999997</v>
      </c>
      <c r="AE944" s="32"/>
      <c r="AF944" s="33"/>
      <c r="AG944" s="34"/>
      <c r="AH944" s="1" t="str">
        <f t="shared" si="836"/>
        <v>0409</v>
      </c>
    </row>
    <row r="945" ht="63">
      <c r="A945" s="14" t="s">
        <v>614</v>
      </c>
      <c r="B945" s="15"/>
      <c r="C945" s="14"/>
      <c r="D945" s="14"/>
      <c r="E945" s="31" t="s">
        <v>615</v>
      </c>
      <c r="F945" s="32">
        <f t="shared" ref="F945:F949" si="840">F946</f>
        <v>182137.20000000001</v>
      </c>
      <c r="G945" s="32">
        <f t="shared" ref="G945:G949" si="841">G946</f>
        <v>182137.20000000001</v>
      </c>
      <c r="H945" s="32">
        <f t="shared" ref="H945:H949" si="842">H946</f>
        <v>182137.20000000001</v>
      </c>
      <c r="I945" s="32">
        <f t="shared" ref="I945:I949" si="843">I946</f>
        <v>0</v>
      </c>
      <c r="J945" s="32">
        <f t="shared" ref="J945:J949" si="844">J946</f>
        <v>0</v>
      </c>
      <c r="K945" s="32">
        <f t="shared" ref="K945:K949" si="845">K946</f>
        <v>0</v>
      </c>
      <c r="L945" s="32">
        <f t="shared" si="837"/>
        <v>182137.20000000001</v>
      </c>
      <c r="M945" s="32">
        <f t="shared" si="838"/>
        <v>182137.20000000001</v>
      </c>
      <c r="N945" s="32">
        <f t="shared" si="839"/>
        <v>182137.20000000001</v>
      </c>
      <c r="O945" s="32">
        <f t="shared" ref="O945:O949" si="846">O946</f>
        <v>0</v>
      </c>
      <c r="P945" s="32">
        <f t="shared" ref="P945:P949" si="847">P946</f>
        <v>0</v>
      </c>
      <c r="Q945" s="32">
        <f t="shared" ref="Q945:Q949" si="848">Q946</f>
        <v>0</v>
      </c>
      <c r="R945" s="32">
        <f t="shared" si="827"/>
        <v>182137.20000000001</v>
      </c>
      <c r="S945" s="32">
        <f t="shared" si="828"/>
        <v>182137.20000000001</v>
      </c>
      <c r="T945" s="32">
        <f t="shared" si="829"/>
        <v>182137.20000000001</v>
      </c>
      <c r="U945" s="32">
        <f t="shared" ref="U945:U949" si="849">U946</f>
        <v>0</v>
      </c>
      <c r="V945" s="32">
        <f t="shared" si="830"/>
        <v>182137.20000000001</v>
      </c>
      <c r="W945" s="32">
        <f t="shared" si="831"/>
        <v>182137.20000000001</v>
      </c>
      <c r="X945" s="32">
        <f t="shared" si="832"/>
        <v>182137.20000000001</v>
      </c>
      <c r="Y945" s="32">
        <f t="shared" ref="Y945:Y949" si="850">Y946</f>
        <v>11664.6</v>
      </c>
      <c r="Z945" s="32">
        <f t="shared" ref="Z945:Z949" si="851">Z946</f>
        <v>12142.700000000001</v>
      </c>
      <c r="AA945" s="32">
        <f t="shared" ref="AA945:AA949" si="852">AA946</f>
        <v>12640.6</v>
      </c>
      <c r="AB945" s="32">
        <f t="shared" si="833"/>
        <v>193801.80000000002</v>
      </c>
      <c r="AC945" s="32">
        <f t="shared" si="834"/>
        <v>194279.90000000002</v>
      </c>
      <c r="AD945" s="32">
        <f t="shared" si="835"/>
        <v>194777.80000000002</v>
      </c>
      <c r="AE945" s="32">
        <f t="shared" ref="AE945:AE949" si="853">AE946</f>
        <v>0</v>
      </c>
      <c r="AF945" s="33"/>
      <c r="AG945" s="34"/>
      <c r="AH945" s="1" t="str">
        <f t="shared" si="836"/>
        <v/>
      </c>
    </row>
    <row r="946" ht="31.5">
      <c r="A946" s="14" t="s">
        <v>614</v>
      </c>
      <c r="B946" s="15" t="s">
        <v>48</v>
      </c>
      <c r="C946" s="14"/>
      <c r="D946" s="14"/>
      <c r="E946" s="31" t="s">
        <v>49</v>
      </c>
      <c r="F946" s="32">
        <f t="shared" si="840"/>
        <v>182137.20000000001</v>
      </c>
      <c r="G946" s="32">
        <f t="shared" si="841"/>
        <v>182137.20000000001</v>
      </c>
      <c r="H946" s="32">
        <f t="shared" si="842"/>
        <v>182137.20000000001</v>
      </c>
      <c r="I946" s="32">
        <f t="shared" si="843"/>
        <v>0</v>
      </c>
      <c r="J946" s="32">
        <f t="shared" si="844"/>
        <v>0</v>
      </c>
      <c r="K946" s="32">
        <f t="shared" si="845"/>
        <v>0</v>
      </c>
      <c r="L946" s="32">
        <f t="shared" si="837"/>
        <v>182137.20000000001</v>
      </c>
      <c r="M946" s="32">
        <f t="shared" si="838"/>
        <v>182137.20000000001</v>
      </c>
      <c r="N946" s="32">
        <f t="shared" si="839"/>
        <v>182137.20000000001</v>
      </c>
      <c r="O946" s="32">
        <f t="shared" si="846"/>
        <v>0</v>
      </c>
      <c r="P946" s="32">
        <f t="shared" si="847"/>
        <v>0</v>
      </c>
      <c r="Q946" s="32">
        <f t="shared" si="848"/>
        <v>0</v>
      </c>
      <c r="R946" s="32">
        <f t="shared" si="827"/>
        <v>182137.20000000001</v>
      </c>
      <c r="S946" s="32">
        <f t="shared" si="828"/>
        <v>182137.20000000001</v>
      </c>
      <c r="T946" s="32">
        <f t="shared" si="829"/>
        <v>182137.20000000001</v>
      </c>
      <c r="U946" s="32">
        <f t="shared" si="849"/>
        <v>0</v>
      </c>
      <c r="V946" s="32">
        <f t="shared" si="830"/>
        <v>182137.20000000001</v>
      </c>
      <c r="W946" s="32">
        <f t="shared" si="831"/>
        <v>182137.20000000001</v>
      </c>
      <c r="X946" s="32">
        <f t="shared" si="832"/>
        <v>182137.20000000001</v>
      </c>
      <c r="Y946" s="32">
        <f t="shared" si="850"/>
        <v>11664.6</v>
      </c>
      <c r="Z946" s="32">
        <f t="shared" si="851"/>
        <v>12142.700000000001</v>
      </c>
      <c r="AA946" s="32">
        <f t="shared" si="852"/>
        <v>12640.6</v>
      </c>
      <c r="AB946" s="32">
        <f t="shared" si="833"/>
        <v>193801.80000000002</v>
      </c>
      <c r="AC946" s="32">
        <f t="shared" si="834"/>
        <v>194279.90000000002</v>
      </c>
      <c r="AD946" s="32">
        <f t="shared" si="835"/>
        <v>194777.80000000002</v>
      </c>
      <c r="AE946" s="32">
        <f t="shared" si="853"/>
        <v>0</v>
      </c>
      <c r="AF946" s="33"/>
      <c r="AG946" s="34"/>
      <c r="AH946" s="1" t="str">
        <f t="shared" si="836"/>
        <v/>
      </c>
    </row>
    <row r="947">
      <c r="A947" s="14" t="s">
        <v>614</v>
      </c>
      <c r="B947" s="15">
        <v>200</v>
      </c>
      <c r="C947" s="14" t="s">
        <v>238</v>
      </c>
      <c r="D947" s="14" t="s">
        <v>67</v>
      </c>
      <c r="E947" s="31" t="s">
        <v>532</v>
      </c>
      <c r="F947" s="32">
        <v>182137.20000000001</v>
      </c>
      <c r="G947" s="32">
        <v>182137.20000000001</v>
      </c>
      <c r="H947" s="32">
        <v>182137.20000000001</v>
      </c>
      <c r="I947" s="32"/>
      <c r="J947" s="32"/>
      <c r="K947" s="32"/>
      <c r="L947" s="32">
        <f t="shared" si="837"/>
        <v>182137.20000000001</v>
      </c>
      <c r="M947" s="32">
        <f t="shared" si="838"/>
        <v>182137.20000000001</v>
      </c>
      <c r="N947" s="32">
        <f t="shared" si="839"/>
        <v>182137.20000000001</v>
      </c>
      <c r="O947" s="32"/>
      <c r="P947" s="32"/>
      <c r="Q947" s="32"/>
      <c r="R947" s="32">
        <f t="shared" si="827"/>
        <v>182137.20000000001</v>
      </c>
      <c r="S947" s="32">
        <f t="shared" si="828"/>
        <v>182137.20000000001</v>
      </c>
      <c r="T947" s="32">
        <f t="shared" si="829"/>
        <v>182137.20000000001</v>
      </c>
      <c r="U947" s="32"/>
      <c r="V947" s="32">
        <f t="shared" si="830"/>
        <v>182137.20000000001</v>
      </c>
      <c r="W947" s="32">
        <f t="shared" si="831"/>
        <v>182137.20000000001</v>
      </c>
      <c r="X947" s="32">
        <f t="shared" si="832"/>
        <v>182137.20000000001</v>
      </c>
      <c r="Y947" s="32">
        <v>11664.6</v>
      </c>
      <c r="Z947" s="32">
        <v>12142.700000000001</v>
      </c>
      <c r="AA947" s="32">
        <v>12640.6</v>
      </c>
      <c r="AB947" s="32">
        <f t="shared" si="833"/>
        <v>193801.80000000002</v>
      </c>
      <c r="AC947" s="32">
        <f t="shared" si="834"/>
        <v>194279.90000000002</v>
      </c>
      <c r="AD947" s="32">
        <f t="shared" si="835"/>
        <v>194777.80000000002</v>
      </c>
      <c r="AE947" s="32"/>
      <c r="AF947" s="33"/>
      <c r="AG947" s="34"/>
      <c r="AH947" s="1" t="str">
        <f t="shared" si="836"/>
        <v>0409</v>
      </c>
    </row>
    <row r="948" ht="47.25">
      <c r="A948" s="14" t="s">
        <v>616</v>
      </c>
      <c r="B948" s="15"/>
      <c r="C948" s="14"/>
      <c r="D948" s="14"/>
      <c r="E948" s="31" t="s">
        <v>617</v>
      </c>
      <c r="F948" s="32">
        <f t="shared" si="840"/>
        <v>125878.29999999999</v>
      </c>
      <c r="G948" s="32">
        <f t="shared" si="841"/>
        <v>126375</v>
      </c>
      <c r="H948" s="32">
        <f t="shared" si="842"/>
        <v>126375</v>
      </c>
      <c r="I948" s="32">
        <f t="shared" si="843"/>
        <v>-36310.099999999999</v>
      </c>
      <c r="J948" s="32">
        <f t="shared" si="844"/>
        <v>-23269</v>
      </c>
      <c r="K948" s="32">
        <f t="shared" si="845"/>
        <v>-486.39999999999998</v>
      </c>
      <c r="L948" s="32">
        <f t="shared" si="837"/>
        <v>89568.199999999983</v>
      </c>
      <c r="M948" s="32">
        <f t="shared" si="838"/>
        <v>103106</v>
      </c>
      <c r="N948" s="32">
        <f t="shared" si="839"/>
        <v>125888.60000000001</v>
      </c>
      <c r="O948" s="32">
        <f t="shared" si="846"/>
        <v>0</v>
      </c>
      <c r="P948" s="32">
        <f t="shared" si="847"/>
        <v>0</v>
      </c>
      <c r="Q948" s="32">
        <f t="shared" si="848"/>
        <v>0</v>
      </c>
      <c r="R948" s="32">
        <f t="shared" si="827"/>
        <v>89568.199999999983</v>
      </c>
      <c r="S948" s="32">
        <f t="shared" si="828"/>
        <v>103106</v>
      </c>
      <c r="T948" s="32">
        <f t="shared" si="829"/>
        <v>125888.60000000001</v>
      </c>
      <c r="U948" s="32">
        <f t="shared" si="849"/>
        <v>0</v>
      </c>
      <c r="V948" s="32">
        <f t="shared" si="830"/>
        <v>89568.199999999983</v>
      </c>
      <c r="W948" s="32">
        <f t="shared" si="831"/>
        <v>103106</v>
      </c>
      <c r="X948" s="32">
        <f t="shared" si="832"/>
        <v>125888.60000000001</v>
      </c>
      <c r="Y948" s="32">
        <f t="shared" si="850"/>
        <v>0</v>
      </c>
      <c r="Z948" s="32">
        <f t="shared" si="851"/>
        <v>22683.099999999999</v>
      </c>
      <c r="AA948" s="32">
        <f t="shared" si="852"/>
        <v>0</v>
      </c>
      <c r="AB948" s="32">
        <f t="shared" si="833"/>
        <v>89568.199999999983</v>
      </c>
      <c r="AC948" s="32">
        <f t="shared" si="834"/>
        <v>125789.10000000001</v>
      </c>
      <c r="AD948" s="32">
        <f t="shared" si="835"/>
        <v>125888.60000000001</v>
      </c>
      <c r="AE948" s="32">
        <f t="shared" si="853"/>
        <v>0</v>
      </c>
      <c r="AF948" s="33"/>
      <c r="AG948" s="34"/>
      <c r="AH948" s="1" t="str">
        <f t="shared" si="836"/>
        <v/>
      </c>
    </row>
    <row r="949" ht="31.5">
      <c r="A949" s="14" t="s">
        <v>616</v>
      </c>
      <c r="B949" s="15" t="s">
        <v>48</v>
      </c>
      <c r="C949" s="14"/>
      <c r="D949" s="14"/>
      <c r="E949" s="31" t="s">
        <v>49</v>
      </c>
      <c r="F949" s="32">
        <f t="shared" si="840"/>
        <v>125878.29999999999</v>
      </c>
      <c r="G949" s="32">
        <f t="shared" si="841"/>
        <v>126375</v>
      </c>
      <c r="H949" s="32">
        <f t="shared" si="842"/>
        <v>126375</v>
      </c>
      <c r="I949" s="32">
        <f t="shared" si="843"/>
        <v>-36310.099999999999</v>
      </c>
      <c r="J949" s="32">
        <f t="shared" si="844"/>
        <v>-23269</v>
      </c>
      <c r="K949" s="32">
        <f t="shared" si="845"/>
        <v>-486.39999999999998</v>
      </c>
      <c r="L949" s="32">
        <f t="shared" si="837"/>
        <v>89568.199999999983</v>
      </c>
      <c r="M949" s="32">
        <f t="shared" si="838"/>
        <v>103106</v>
      </c>
      <c r="N949" s="32">
        <f t="shared" si="839"/>
        <v>125888.60000000001</v>
      </c>
      <c r="O949" s="32">
        <f t="shared" si="846"/>
        <v>0</v>
      </c>
      <c r="P949" s="32">
        <f t="shared" si="847"/>
        <v>0</v>
      </c>
      <c r="Q949" s="32">
        <f t="shared" si="848"/>
        <v>0</v>
      </c>
      <c r="R949" s="32">
        <f t="shared" si="827"/>
        <v>89568.199999999983</v>
      </c>
      <c r="S949" s="32">
        <f t="shared" si="828"/>
        <v>103106</v>
      </c>
      <c r="T949" s="32">
        <f t="shared" si="829"/>
        <v>125888.60000000001</v>
      </c>
      <c r="U949" s="32">
        <f t="shared" si="849"/>
        <v>0</v>
      </c>
      <c r="V949" s="32">
        <f t="shared" si="830"/>
        <v>89568.199999999983</v>
      </c>
      <c r="W949" s="32">
        <f t="shared" si="831"/>
        <v>103106</v>
      </c>
      <c r="X949" s="32">
        <f t="shared" si="832"/>
        <v>125888.60000000001</v>
      </c>
      <c r="Y949" s="32">
        <f t="shared" si="850"/>
        <v>0</v>
      </c>
      <c r="Z949" s="32">
        <f t="shared" si="851"/>
        <v>22683.099999999999</v>
      </c>
      <c r="AA949" s="32">
        <f t="shared" si="852"/>
        <v>0</v>
      </c>
      <c r="AB949" s="32">
        <f t="shared" si="833"/>
        <v>89568.199999999983</v>
      </c>
      <c r="AC949" s="32">
        <f t="shared" si="834"/>
        <v>125789.10000000001</v>
      </c>
      <c r="AD949" s="32">
        <f t="shared" si="835"/>
        <v>125888.60000000001</v>
      </c>
      <c r="AE949" s="32">
        <f t="shared" si="853"/>
        <v>0</v>
      </c>
      <c r="AF949" s="33"/>
      <c r="AG949" s="34"/>
      <c r="AH949" s="1" t="str">
        <f t="shared" si="836"/>
        <v/>
      </c>
    </row>
    <row r="950">
      <c r="A950" s="14" t="s">
        <v>616</v>
      </c>
      <c r="B950" s="15">
        <v>200</v>
      </c>
      <c r="C950" s="14" t="s">
        <v>238</v>
      </c>
      <c r="D950" s="14" t="s">
        <v>67</v>
      </c>
      <c r="E950" s="31" t="s">
        <v>532</v>
      </c>
      <c r="F950" s="32">
        <v>125878.29999999999</v>
      </c>
      <c r="G950" s="32">
        <v>126375</v>
      </c>
      <c r="H950" s="32">
        <v>126375</v>
      </c>
      <c r="I950" s="37">
        <v>-36310.099999999999</v>
      </c>
      <c r="J950" s="37">
        <v>-23269</v>
      </c>
      <c r="K950" s="37">
        <v>-486.39999999999998</v>
      </c>
      <c r="L950" s="32">
        <f t="shared" si="837"/>
        <v>89568.199999999983</v>
      </c>
      <c r="M950" s="32">
        <f t="shared" si="838"/>
        <v>103106</v>
      </c>
      <c r="N950" s="32">
        <f t="shared" si="839"/>
        <v>125888.60000000001</v>
      </c>
      <c r="O950" s="32"/>
      <c r="P950" s="32"/>
      <c r="Q950" s="32"/>
      <c r="R950" s="32">
        <f t="shared" si="827"/>
        <v>89568.199999999983</v>
      </c>
      <c r="S950" s="32">
        <f t="shared" si="828"/>
        <v>103106</v>
      </c>
      <c r="T950" s="32">
        <f t="shared" si="829"/>
        <v>125888.60000000001</v>
      </c>
      <c r="U950" s="32"/>
      <c r="V950" s="32">
        <f t="shared" si="830"/>
        <v>89568.199999999983</v>
      </c>
      <c r="W950" s="32">
        <f t="shared" si="831"/>
        <v>103106</v>
      </c>
      <c r="X950" s="32">
        <f t="shared" si="832"/>
        <v>125888.60000000001</v>
      </c>
      <c r="Y950" s="32"/>
      <c r="Z950" s="32">
        <v>22683.099999999999</v>
      </c>
      <c r="AA950" s="32"/>
      <c r="AB950" s="32">
        <f t="shared" si="833"/>
        <v>89568.199999999983</v>
      </c>
      <c r="AC950" s="32">
        <f t="shared" si="834"/>
        <v>125789.10000000001</v>
      </c>
      <c r="AD950" s="32">
        <f t="shared" si="835"/>
        <v>125888.60000000001</v>
      </c>
      <c r="AE950" s="32"/>
      <c r="AF950" s="33"/>
      <c r="AG950" s="34">
        <v>42</v>
      </c>
      <c r="AH950" s="1" t="str">
        <f t="shared" si="836"/>
        <v>0409</v>
      </c>
    </row>
    <row r="951" ht="47.25">
      <c r="A951" s="14" t="s">
        <v>618</v>
      </c>
      <c r="B951" s="15"/>
      <c r="C951" s="14"/>
      <c r="D951" s="14"/>
      <c r="E951" s="31" t="s">
        <v>150</v>
      </c>
      <c r="F951" s="32">
        <f>F952+F954+F956</f>
        <v>92940.700000000012</v>
      </c>
      <c r="G951" s="32">
        <f>G952+G954+G956</f>
        <v>95335.000000000015</v>
      </c>
      <c r="H951" s="32">
        <f>H952+H954+H956</f>
        <v>95335.000000000015</v>
      </c>
      <c r="I951" s="32">
        <f>I952+I954+I956</f>
        <v>0</v>
      </c>
      <c r="J951" s="32">
        <f>J952+J954+J956</f>
        <v>0</v>
      </c>
      <c r="K951" s="32">
        <f>K952+K954+K956</f>
        <v>0</v>
      </c>
      <c r="L951" s="32">
        <f t="shared" si="837"/>
        <v>92940.700000000012</v>
      </c>
      <c r="M951" s="32">
        <f t="shared" si="838"/>
        <v>95335.000000000015</v>
      </c>
      <c r="N951" s="32">
        <f t="shared" si="839"/>
        <v>95335.000000000015</v>
      </c>
      <c r="O951" s="32">
        <f>O952+O954+O956</f>
        <v>0</v>
      </c>
      <c r="P951" s="32">
        <f>P952+P954+P956</f>
        <v>0</v>
      </c>
      <c r="Q951" s="32">
        <f>Q952+Q954+Q956</f>
        <v>0</v>
      </c>
      <c r="R951" s="32">
        <f t="shared" si="827"/>
        <v>92940.700000000012</v>
      </c>
      <c r="S951" s="32">
        <f t="shared" si="828"/>
        <v>95335.000000000015</v>
      </c>
      <c r="T951" s="32">
        <f t="shared" si="829"/>
        <v>95335.000000000015</v>
      </c>
      <c r="U951" s="32">
        <f>U952+U954+U956</f>
        <v>0</v>
      </c>
      <c r="V951" s="32">
        <f t="shared" si="830"/>
        <v>92940.700000000012</v>
      </c>
      <c r="W951" s="32">
        <f t="shared" si="831"/>
        <v>95335.000000000015</v>
      </c>
      <c r="X951" s="32">
        <f t="shared" si="832"/>
        <v>95335.000000000015</v>
      </c>
      <c r="Y951" s="32">
        <f>Y952+Y954+Y956</f>
        <v>-1197.2</v>
      </c>
      <c r="Z951" s="32">
        <f>Z952+Z954+Z956</f>
        <v>0</v>
      </c>
      <c r="AA951" s="32">
        <f>AA952+AA954+AA956</f>
        <v>0</v>
      </c>
      <c r="AB951" s="32">
        <f t="shared" si="833"/>
        <v>91743.500000000015</v>
      </c>
      <c r="AC951" s="32">
        <f t="shared" si="834"/>
        <v>95335.000000000015</v>
      </c>
      <c r="AD951" s="32">
        <f t="shared" si="835"/>
        <v>95335.000000000015</v>
      </c>
      <c r="AE951" s="32">
        <f>AE952+AE954+AE956</f>
        <v>0</v>
      </c>
      <c r="AF951" s="33"/>
      <c r="AG951" s="34"/>
      <c r="AH951" s="1" t="str">
        <f t="shared" si="836"/>
        <v/>
      </c>
    </row>
    <row r="952" ht="94.5">
      <c r="A952" s="14" t="s">
        <v>618</v>
      </c>
      <c r="B952" s="15" t="s">
        <v>151</v>
      </c>
      <c r="C952" s="14"/>
      <c r="D952" s="14"/>
      <c r="E952" s="31" t="s">
        <v>152</v>
      </c>
      <c r="F952" s="32">
        <f>F953</f>
        <v>84956.800000000003</v>
      </c>
      <c r="G952" s="32">
        <f>G953</f>
        <v>87351.100000000006</v>
      </c>
      <c r="H952" s="32">
        <f>H953</f>
        <v>87351.100000000006</v>
      </c>
      <c r="I952" s="32">
        <f>I953</f>
        <v>0</v>
      </c>
      <c r="J952" s="32">
        <f>J953</f>
        <v>0</v>
      </c>
      <c r="K952" s="32">
        <f>K953</f>
        <v>0</v>
      </c>
      <c r="L952" s="32">
        <f t="shared" si="837"/>
        <v>84956.800000000003</v>
      </c>
      <c r="M952" s="32">
        <f t="shared" si="838"/>
        <v>87351.100000000006</v>
      </c>
      <c r="N952" s="32">
        <f t="shared" si="839"/>
        <v>87351.100000000006</v>
      </c>
      <c r="O952" s="32">
        <f>O953</f>
        <v>0</v>
      </c>
      <c r="P952" s="32">
        <f>P953</f>
        <v>0</v>
      </c>
      <c r="Q952" s="32">
        <f>Q953</f>
        <v>0</v>
      </c>
      <c r="R952" s="32">
        <f t="shared" si="827"/>
        <v>84956.800000000003</v>
      </c>
      <c r="S952" s="32">
        <f t="shared" si="828"/>
        <v>87351.100000000006</v>
      </c>
      <c r="T952" s="32">
        <f t="shared" si="829"/>
        <v>87351.100000000006</v>
      </c>
      <c r="U952" s="32">
        <f>U953</f>
        <v>0</v>
      </c>
      <c r="V952" s="32">
        <f t="shared" si="830"/>
        <v>84956.800000000003</v>
      </c>
      <c r="W952" s="32">
        <f t="shared" si="831"/>
        <v>87351.100000000006</v>
      </c>
      <c r="X952" s="32">
        <f t="shared" si="832"/>
        <v>87351.100000000006</v>
      </c>
      <c r="Y952" s="32">
        <f>Y953</f>
        <v>-1197.2</v>
      </c>
      <c r="Z952" s="32">
        <f>Z953</f>
        <v>0</v>
      </c>
      <c r="AA952" s="32">
        <f>AA953</f>
        <v>0</v>
      </c>
      <c r="AB952" s="32">
        <f t="shared" si="833"/>
        <v>83759.600000000006</v>
      </c>
      <c r="AC952" s="32">
        <f t="shared" si="834"/>
        <v>87351.100000000006</v>
      </c>
      <c r="AD952" s="32">
        <f t="shared" si="835"/>
        <v>87351.100000000006</v>
      </c>
      <c r="AE952" s="32">
        <f>AE953</f>
        <v>0</v>
      </c>
      <c r="AF952" s="33"/>
      <c r="AG952" s="34"/>
      <c r="AH952" s="1" t="str">
        <f t="shared" si="836"/>
        <v/>
      </c>
    </row>
    <row r="953">
      <c r="A953" s="14" t="s">
        <v>618</v>
      </c>
      <c r="B953" s="15">
        <v>100</v>
      </c>
      <c r="C953" s="14" t="s">
        <v>238</v>
      </c>
      <c r="D953" s="14" t="s">
        <v>67</v>
      </c>
      <c r="E953" s="31" t="s">
        <v>532</v>
      </c>
      <c r="F953" s="32">
        <v>84956.800000000003</v>
      </c>
      <c r="G953" s="32">
        <v>87351.100000000006</v>
      </c>
      <c r="H953" s="32">
        <v>87351.100000000006</v>
      </c>
      <c r="I953" s="32"/>
      <c r="J953" s="32"/>
      <c r="K953" s="32"/>
      <c r="L953" s="32">
        <f t="shared" si="837"/>
        <v>84956.800000000003</v>
      </c>
      <c r="M953" s="32">
        <f t="shared" si="838"/>
        <v>87351.100000000006</v>
      </c>
      <c r="N953" s="32">
        <f t="shared" si="839"/>
        <v>87351.100000000006</v>
      </c>
      <c r="O953" s="32"/>
      <c r="P953" s="32"/>
      <c r="Q953" s="32"/>
      <c r="R953" s="32">
        <f t="shared" si="827"/>
        <v>84956.800000000003</v>
      </c>
      <c r="S953" s="32">
        <f t="shared" si="828"/>
        <v>87351.100000000006</v>
      </c>
      <c r="T953" s="32">
        <f t="shared" si="829"/>
        <v>87351.100000000006</v>
      </c>
      <c r="U953" s="32"/>
      <c r="V953" s="32">
        <f t="shared" si="830"/>
        <v>84956.800000000003</v>
      </c>
      <c r="W953" s="32">
        <f t="shared" si="831"/>
        <v>87351.100000000006</v>
      </c>
      <c r="X953" s="32">
        <f t="shared" si="832"/>
        <v>87351.100000000006</v>
      </c>
      <c r="Y953" s="32">
        <v>-1197.2</v>
      </c>
      <c r="Z953" s="32"/>
      <c r="AA953" s="32"/>
      <c r="AB953" s="32">
        <f t="shared" si="833"/>
        <v>83759.600000000006</v>
      </c>
      <c r="AC953" s="32">
        <f t="shared" si="834"/>
        <v>87351.100000000006</v>
      </c>
      <c r="AD953" s="32">
        <f t="shared" si="835"/>
        <v>87351.100000000006</v>
      </c>
      <c r="AE953" s="32"/>
      <c r="AF953" s="33"/>
      <c r="AG953" s="34"/>
      <c r="AH953" s="1" t="str">
        <f t="shared" si="836"/>
        <v>0409</v>
      </c>
    </row>
    <row r="954" ht="31.5">
      <c r="A954" s="14" t="s">
        <v>618</v>
      </c>
      <c r="B954" s="15" t="s">
        <v>48</v>
      </c>
      <c r="C954" s="14"/>
      <c r="D954" s="14"/>
      <c r="E954" s="31" t="s">
        <v>49</v>
      </c>
      <c r="F954" s="32">
        <f>F955</f>
        <v>7880.6000000000004</v>
      </c>
      <c r="G954" s="32">
        <f>G955</f>
        <v>7880.6000000000004</v>
      </c>
      <c r="H954" s="32">
        <f>H955</f>
        <v>7880.6000000000004</v>
      </c>
      <c r="I954" s="32">
        <f>I955</f>
        <v>0</v>
      </c>
      <c r="J954" s="32">
        <f>J955</f>
        <v>0</v>
      </c>
      <c r="K954" s="32">
        <f>K955</f>
        <v>0</v>
      </c>
      <c r="L954" s="32">
        <f t="shared" si="837"/>
        <v>7880.6000000000004</v>
      </c>
      <c r="M954" s="32">
        <f t="shared" si="838"/>
        <v>7880.6000000000004</v>
      </c>
      <c r="N954" s="32">
        <f t="shared" si="839"/>
        <v>7880.6000000000004</v>
      </c>
      <c r="O954" s="32">
        <f>O955</f>
        <v>0</v>
      </c>
      <c r="P954" s="32">
        <f>P955</f>
        <v>0</v>
      </c>
      <c r="Q954" s="32">
        <f>Q955</f>
        <v>0</v>
      </c>
      <c r="R954" s="32">
        <f t="shared" si="827"/>
        <v>7880.6000000000004</v>
      </c>
      <c r="S954" s="32">
        <f t="shared" si="828"/>
        <v>7880.6000000000004</v>
      </c>
      <c r="T954" s="32">
        <f t="shared" si="829"/>
        <v>7880.6000000000004</v>
      </c>
      <c r="U954" s="32">
        <f>U955</f>
        <v>0</v>
      </c>
      <c r="V954" s="32">
        <f t="shared" si="830"/>
        <v>7880.6000000000004</v>
      </c>
      <c r="W954" s="32">
        <f t="shared" si="831"/>
        <v>7880.6000000000004</v>
      </c>
      <c r="X954" s="32">
        <f t="shared" si="832"/>
        <v>7880.6000000000004</v>
      </c>
      <c r="Y954" s="32">
        <f>Y955</f>
        <v>0</v>
      </c>
      <c r="Z954" s="32">
        <f>Z955</f>
        <v>0</v>
      </c>
      <c r="AA954" s="32">
        <f>AA955</f>
        <v>0</v>
      </c>
      <c r="AB954" s="32">
        <f t="shared" si="833"/>
        <v>7880.6000000000004</v>
      </c>
      <c r="AC954" s="32">
        <f t="shared" si="834"/>
        <v>7880.6000000000004</v>
      </c>
      <c r="AD954" s="32">
        <f t="shared" si="835"/>
        <v>7880.6000000000004</v>
      </c>
      <c r="AE954" s="32">
        <f>AE955</f>
        <v>0</v>
      </c>
      <c r="AF954" s="33"/>
      <c r="AG954" s="34"/>
      <c r="AH954" s="1" t="str">
        <f t="shared" si="836"/>
        <v/>
      </c>
    </row>
    <row r="955">
      <c r="A955" s="14" t="s">
        <v>618</v>
      </c>
      <c r="B955" s="15">
        <v>200</v>
      </c>
      <c r="C955" s="14" t="s">
        <v>238</v>
      </c>
      <c r="D955" s="14" t="s">
        <v>67</v>
      </c>
      <c r="E955" s="31" t="s">
        <v>532</v>
      </c>
      <c r="F955" s="32">
        <v>7880.6000000000004</v>
      </c>
      <c r="G955" s="32">
        <v>7880.6000000000004</v>
      </c>
      <c r="H955" s="32">
        <v>7880.6000000000004</v>
      </c>
      <c r="I955" s="32"/>
      <c r="J955" s="32"/>
      <c r="K955" s="32"/>
      <c r="L955" s="32">
        <f t="shared" si="837"/>
        <v>7880.6000000000004</v>
      </c>
      <c r="M955" s="32">
        <f t="shared" si="838"/>
        <v>7880.6000000000004</v>
      </c>
      <c r="N955" s="32">
        <f t="shared" si="839"/>
        <v>7880.6000000000004</v>
      </c>
      <c r="O955" s="32"/>
      <c r="P955" s="32"/>
      <c r="Q955" s="32"/>
      <c r="R955" s="32">
        <f t="shared" si="827"/>
        <v>7880.6000000000004</v>
      </c>
      <c r="S955" s="32">
        <f t="shared" si="828"/>
        <v>7880.6000000000004</v>
      </c>
      <c r="T955" s="32">
        <f t="shared" si="829"/>
        <v>7880.6000000000004</v>
      </c>
      <c r="U955" s="32"/>
      <c r="V955" s="32">
        <f t="shared" si="830"/>
        <v>7880.6000000000004</v>
      </c>
      <c r="W955" s="32">
        <f t="shared" si="831"/>
        <v>7880.6000000000004</v>
      </c>
      <c r="X955" s="32">
        <f t="shared" si="832"/>
        <v>7880.6000000000004</v>
      </c>
      <c r="Y955" s="32"/>
      <c r="Z955" s="32"/>
      <c r="AA955" s="32"/>
      <c r="AB955" s="32">
        <f t="shared" si="833"/>
        <v>7880.6000000000004</v>
      </c>
      <c r="AC955" s="32">
        <f t="shared" si="834"/>
        <v>7880.6000000000004</v>
      </c>
      <c r="AD955" s="32">
        <f t="shared" si="835"/>
        <v>7880.6000000000004</v>
      </c>
      <c r="AE955" s="32"/>
      <c r="AF955" s="33"/>
      <c r="AG955" s="34"/>
      <c r="AH955" s="1" t="str">
        <f t="shared" si="836"/>
        <v>0409</v>
      </c>
    </row>
    <row r="956">
      <c r="A956" s="14" t="s">
        <v>618</v>
      </c>
      <c r="B956" s="15" t="s">
        <v>44</v>
      </c>
      <c r="C956" s="14"/>
      <c r="D956" s="14"/>
      <c r="E956" s="31" t="s">
        <v>45</v>
      </c>
      <c r="F956" s="32">
        <f>F957</f>
        <v>103.3</v>
      </c>
      <c r="G956" s="32">
        <f>G957</f>
        <v>103.3</v>
      </c>
      <c r="H956" s="32">
        <f>H957</f>
        <v>103.3</v>
      </c>
      <c r="I956" s="32">
        <f>I957</f>
        <v>0</v>
      </c>
      <c r="J956" s="32">
        <f>J957</f>
        <v>0</v>
      </c>
      <c r="K956" s="32">
        <f>K957</f>
        <v>0</v>
      </c>
      <c r="L956" s="32">
        <f t="shared" si="837"/>
        <v>103.3</v>
      </c>
      <c r="M956" s="32">
        <f t="shared" si="838"/>
        <v>103.3</v>
      </c>
      <c r="N956" s="32">
        <f t="shared" si="839"/>
        <v>103.3</v>
      </c>
      <c r="O956" s="32">
        <f>O957</f>
        <v>0</v>
      </c>
      <c r="P956" s="32">
        <f>P957</f>
        <v>0</v>
      </c>
      <c r="Q956" s="32">
        <f>Q957</f>
        <v>0</v>
      </c>
      <c r="R956" s="32">
        <f t="shared" si="827"/>
        <v>103.3</v>
      </c>
      <c r="S956" s="32">
        <f t="shared" si="828"/>
        <v>103.3</v>
      </c>
      <c r="T956" s="32">
        <f t="shared" si="829"/>
        <v>103.3</v>
      </c>
      <c r="U956" s="32">
        <f>U957</f>
        <v>0</v>
      </c>
      <c r="V956" s="32">
        <f t="shared" si="830"/>
        <v>103.3</v>
      </c>
      <c r="W956" s="32">
        <f t="shared" si="831"/>
        <v>103.3</v>
      </c>
      <c r="X956" s="32">
        <f t="shared" si="832"/>
        <v>103.3</v>
      </c>
      <c r="Y956" s="32">
        <f>Y957</f>
        <v>0</v>
      </c>
      <c r="Z956" s="32">
        <f>Z957</f>
        <v>0</v>
      </c>
      <c r="AA956" s="32">
        <f>AA957</f>
        <v>0</v>
      </c>
      <c r="AB956" s="32">
        <f t="shared" si="833"/>
        <v>103.3</v>
      </c>
      <c r="AC956" s="32">
        <f t="shared" si="834"/>
        <v>103.3</v>
      </c>
      <c r="AD956" s="32">
        <f t="shared" si="835"/>
        <v>103.3</v>
      </c>
      <c r="AE956" s="32">
        <f>AE957</f>
        <v>0</v>
      </c>
      <c r="AF956" s="33"/>
      <c r="AG956" s="34"/>
      <c r="AH956" s="1" t="str">
        <f t="shared" si="836"/>
        <v/>
      </c>
    </row>
    <row r="957">
      <c r="A957" s="14" t="s">
        <v>618</v>
      </c>
      <c r="B957" s="15">
        <v>800</v>
      </c>
      <c r="C957" s="14" t="s">
        <v>238</v>
      </c>
      <c r="D957" s="14" t="s">
        <v>67</v>
      </c>
      <c r="E957" s="31" t="s">
        <v>532</v>
      </c>
      <c r="F957" s="32">
        <v>103.3</v>
      </c>
      <c r="G957" s="32">
        <v>103.3</v>
      </c>
      <c r="H957" s="32">
        <v>103.3</v>
      </c>
      <c r="I957" s="32"/>
      <c r="J957" s="32"/>
      <c r="K957" s="32"/>
      <c r="L957" s="32">
        <f t="shared" si="837"/>
        <v>103.3</v>
      </c>
      <c r="M957" s="32">
        <f t="shared" si="838"/>
        <v>103.3</v>
      </c>
      <c r="N957" s="32">
        <f t="shared" si="839"/>
        <v>103.3</v>
      </c>
      <c r="O957" s="32"/>
      <c r="P957" s="32"/>
      <c r="Q957" s="32"/>
      <c r="R957" s="32">
        <f t="shared" si="827"/>
        <v>103.3</v>
      </c>
      <c r="S957" s="32">
        <f t="shared" si="828"/>
        <v>103.3</v>
      </c>
      <c r="T957" s="32">
        <f t="shared" si="829"/>
        <v>103.3</v>
      </c>
      <c r="U957" s="32"/>
      <c r="V957" s="32">
        <f t="shared" si="830"/>
        <v>103.3</v>
      </c>
      <c r="W957" s="32">
        <f t="shared" si="831"/>
        <v>103.3</v>
      </c>
      <c r="X957" s="32">
        <f t="shared" si="832"/>
        <v>103.3</v>
      </c>
      <c r="Y957" s="32"/>
      <c r="Z957" s="32"/>
      <c r="AA957" s="32"/>
      <c r="AB957" s="32">
        <f t="shared" si="833"/>
        <v>103.3</v>
      </c>
      <c r="AC957" s="32">
        <f t="shared" si="834"/>
        <v>103.3</v>
      </c>
      <c r="AD957" s="32">
        <f t="shared" si="835"/>
        <v>103.3</v>
      </c>
      <c r="AE957" s="32"/>
      <c r="AF957" s="33"/>
      <c r="AG957" s="34"/>
      <c r="AH957" s="1" t="str">
        <f t="shared" si="836"/>
        <v>0409</v>
      </c>
    </row>
    <row r="958" ht="63">
      <c r="A958" s="14" t="s">
        <v>619</v>
      </c>
      <c r="B958" s="15"/>
      <c r="C958" s="14"/>
      <c r="D958" s="14"/>
      <c r="E958" s="31" t="s">
        <v>620</v>
      </c>
      <c r="F958" s="32">
        <f>F959+F962+F965+F968+F971</f>
        <v>565209</v>
      </c>
      <c r="G958" s="32">
        <f>G959+G962+G965+G968+G971</f>
        <v>531636.89999999991</v>
      </c>
      <c r="H958" s="32">
        <f>H959+H962+H965+H968+H971</f>
        <v>413497.29999999999</v>
      </c>
      <c r="I958" s="32">
        <f>I959+I962+I965+I968+I971</f>
        <v>0</v>
      </c>
      <c r="J958" s="32">
        <f>J959+J962+J965+J968+J971</f>
        <v>0</v>
      </c>
      <c r="K958" s="32">
        <f>K959+K962+K965+K968+K971</f>
        <v>0</v>
      </c>
      <c r="L958" s="32">
        <f t="shared" si="837"/>
        <v>565209</v>
      </c>
      <c r="M958" s="32">
        <f t="shared" si="838"/>
        <v>531636.89999999991</v>
      </c>
      <c r="N958" s="32">
        <f t="shared" si="839"/>
        <v>413497.29999999999</v>
      </c>
      <c r="O958" s="32">
        <f>O959+O962+O965+O968+O971</f>
        <v>-50000</v>
      </c>
      <c r="P958" s="32">
        <f>P959+P962+P965+P968+P971</f>
        <v>-40000</v>
      </c>
      <c r="Q958" s="32">
        <f>Q959+Q962+Q965+Q968+Q971</f>
        <v>90000</v>
      </c>
      <c r="R958" s="32">
        <f t="shared" si="827"/>
        <v>515209</v>
      </c>
      <c r="S958" s="32">
        <f t="shared" si="828"/>
        <v>491636.89999999991</v>
      </c>
      <c r="T958" s="32">
        <f t="shared" si="829"/>
        <v>503497.29999999999</v>
      </c>
      <c r="U958" s="32">
        <f>U959+U962+U965+U968+U971</f>
        <v>0</v>
      </c>
      <c r="V958" s="32">
        <f t="shared" si="830"/>
        <v>515209</v>
      </c>
      <c r="W958" s="32">
        <f t="shared" si="831"/>
        <v>491636.89999999991</v>
      </c>
      <c r="X958" s="32">
        <f t="shared" si="832"/>
        <v>503497.29999999999</v>
      </c>
      <c r="Y958" s="32">
        <f>Y959+Y962+Y965+Y968+Y971</f>
        <v>-1094.8</v>
      </c>
      <c r="Z958" s="32">
        <f>Z959+Z962+Z965+Z968+Z971</f>
        <v>15000</v>
      </c>
      <c r="AA958" s="32">
        <f>AA959+AA962+AA965+AA968+AA971</f>
        <v>0</v>
      </c>
      <c r="AB958" s="32">
        <f t="shared" si="833"/>
        <v>514114.20000000001</v>
      </c>
      <c r="AC958" s="32">
        <f t="shared" si="834"/>
        <v>506636.89999999991</v>
      </c>
      <c r="AD958" s="32">
        <f t="shared" si="835"/>
        <v>503497.29999999999</v>
      </c>
      <c r="AE958" s="32">
        <f>AE959+AE962+AE965+AE968+AE971</f>
        <v>0</v>
      </c>
      <c r="AF958" s="33"/>
      <c r="AG958" s="34"/>
      <c r="AH958" s="1" t="str">
        <f t="shared" si="836"/>
        <v/>
      </c>
    </row>
    <row r="959">
      <c r="A959" s="14" t="s">
        <v>621</v>
      </c>
      <c r="B959" s="15"/>
      <c r="C959" s="14"/>
      <c r="D959" s="14"/>
      <c r="E959" s="31" t="s">
        <v>622</v>
      </c>
      <c r="F959" s="32">
        <f t="shared" ref="F959:F972" si="854">F960</f>
        <v>119840.39999999999</v>
      </c>
      <c r="G959" s="32">
        <f t="shared" ref="G959:G972" si="855">G960</f>
        <v>118139.60000000001</v>
      </c>
      <c r="H959" s="32">
        <f t="shared" ref="H959:H972" si="856">H960</f>
        <v>0</v>
      </c>
      <c r="I959" s="32">
        <f t="shared" ref="I959:I972" si="857">I960</f>
        <v>0</v>
      </c>
      <c r="J959" s="32">
        <f t="shared" ref="J959:J972" si="858">J960</f>
        <v>0</v>
      </c>
      <c r="K959" s="32">
        <f t="shared" ref="K959:K972" si="859">K960</f>
        <v>0</v>
      </c>
      <c r="L959" s="32">
        <f t="shared" si="837"/>
        <v>119840.39999999999</v>
      </c>
      <c r="M959" s="32">
        <f t="shared" si="838"/>
        <v>118139.60000000001</v>
      </c>
      <c r="N959" s="32">
        <f t="shared" si="839"/>
        <v>0</v>
      </c>
      <c r="O959" s="32">
        <f t="shared" ref="O959:O972" si="860">O960</f>
        <v>-50000</v>
      </c>
      <c r="P959" s="32">
        <f t="shared" ref="P959:P972" si="861">P960</f>
        <v>-40000</v>
      </c>
      <c r="Q959" s="32">
        <f t="shared" ref="Q959:Q972" si="862">Q960</f>
        <v>90000</v>
      </c>
      <c r="R959" s="32">
        <f t="shared" si="827"/>
        <v>69840.399999999994</v>
      </c>
      <c r="S959" s="32">
        <f t="shared" si="828"/>
        <v>78139.600000000006</v>
      </c>
      <c r="T959" s="32">
        <f t="shared" si="829"/>
        <v>90000</v>
      </c>
      <c r="U959" s="32">
        <f t="shared" ref="U959:U972" si="863">U960</f>
        <v>0</v>
      </c>
      <c r="V959" s="32">
        <f t="shared" si="830"/>
        <v>69840.399999999994</v>
      </c>
      <c r="W959" s="32">
        <f t="shared" si="831"/>
        <v>78139.600000000006</v>
      </c>
      <c r="X959" s="32">
        <f t="shared" si="832"/>
        <v>90000</v>
      </c>
      <c r="Y959" s="32">
        <f t="shared" ref="Y959:Y972" si="864">Y960</f>
        <v>0</v>
      </c>
      <c r="Z959" s="32">
        <f t="shared" ref="Z959:Z972" si="865">Z960</f>
        <v>15000</v>
      </c>
      <c r="AA959" s="32">
        <f t="shared" ref="AA959:AA972" si="866">AA960</f>
        <v>0</v>
      </c>
      <c r="AB959" s="32">
        <f t="shared" si="833"/>
        <v>69840.399999999994</v>
      </c>
      <c r="AC959" s="32">
        <f t="shared" si="834"/>
        <v>93139.600000000006</v>
      </c>
      <c r="AD959" s="32">
        <f t="shared" si="835"/>
        <v>90000</v>
      </c>
      <c r="AE959" s="32">
        <f t="shared" ref="AE959:AE972" si="867">AE960</f>
        <v>0</v>
      </c>
      <c r="AF959" s="33"/>
      <c r="AG959" s="34"/>
      <c r="AH959" s="1" t="str">
        <f t="shared" si="836"/>
        <v/>
      </c>
    </row>
    <row r="960" ht="47.25">
      <c r="A960" s="14" t="s">
        <v>621</v>
      </c>
      <c r="B960" s="15" t="s">
        <v>55</v>
      </c>
      <c r="C960" s="14"/>
      <c r="D960" s="14"/>
      <c r="E960" s="31" t="s">
        <v>56</v>
      </c>
      <c r="F960" s="32">
        <f t="shared" si="854"/>
        <v>119840.39999999999</v>
      </c>
      <c r="G960" s="32">
        <f t="shared" si="855"/>
        <v>118139.60000000001</v>
      </c>
      <c r="H960" s="32">
        <f t="shared" si="856"/>
        <v>0</v>
      </c>
      <c r="I960" s="32">
        <f t="shared" si="857"/>
        <v>0</v>
      </c>
      <c r="J960" s="32">
        <f t="shared" si="858"/>
        <v>0</v>
      </c>
      <c r="K960" s="32">
        <f t="shared" si="859"/>
        <v>0</v>
      </c>
      <c r="L960" s="32">
        <f t="shared" si="837"/>
        <v>119840.39999999999</v>
      </c>
      <c r="M960" s="32">
        <f t="shared" si="838"/>
        <v>118139.60000000001</v>
      </c>
      <c r="N960" s="32">
        <f t="shared" si="839"/>
        <v>0</v>
      </c>
      <c r="O960" s="32">
        <f t="shared" si="860"/>
        <v>-50000</v>
      </c>
      <c r="P960" s="32">
        <f t="shared" si="861"/>
        <v>-40000</v>
      </c>
      <c r="Q960" s="32">
        <f t="shared" si="862"/>
        <v>90000</v>
      </c>
      <c r="R960" s="32">
        <f t="shared" si="827"/>
        <v>69840.399999999994</v>
      </c>
      <c r="S960" s="32">
        <f t="shared" si="828"/>
        <v>78139.600000000006</v>
      </c>
      <c r="T960" s="32">
        <f t="shared" si="829"/>
        <v>90000</v>
      </c>
      <c r="U960" s="32">
        <f t="shared" si="863"/>
        <v>0</v>
      </c>
      <c r="V960" s="32">
        <f t="shared" si="830"/>
        <v>69840.399999999994</v>
      </c>
      <c r="W960" s="32">
        <f t="shared" si="831"/>
        <v>78139.600000000006</v>
      </c>
      <c r="X960" s="32">
        <f t="shared" si="832"/>
        <v>90000</v>
      </c>
      <c r="Y960" s="32">
        <f t="shared" si="864"/>
        <v>0</v>
      </c>
      <c r="Z960" s="32">
        <f t="shared" si="865"/>
        <v>15000</v>
      </c>
      <c r="AA960" s="32">
        <f t="shared" si="866"/>
        <v>0</v>
      </c>
      <c r="AB960" s="32">
        <f t="shared" si="833"/>
        <v>69840.399999999994</v>
      </c>
      <c r="AC960" s="32">
        <f t="shared" si="834"/>
        <v>93139.600000000006</v>
      </c>
      <c r="AD960" s="32">
        <f t="shared" si="835"/>
        <v>90000</v>
      </c>
      <c r="AE960" s="32">
        <f t="shared" si="867"/>
        <v>0</v>
      </c>
      <c r="AF960" s="33"/>
      <c r="AG960" s="34"/>
      <c r="AH960" s="1" t="str">
        <f t="shared" si="836"/>
        <v/>
      </c>
    </row>
    <row r="961">
      <c r="A961" s="14" t="s">
        <v>621</v>
      </c>
      <c r="B961" s="15">
        <v>600</v>
      </c>
      <c r="C961" s="14" t="s">
        <v>238</v>
      </c>
      <c r="D961" s="14" t="s">
        <v>67</v>
      </c>
      <c r="E961" s="31" t="s">
        <v>532</v>
      </c>
      <c r="F961" s="32">
        <v>119840.39999999999</v>
      </c>
      <c r="G961" s="32">
        <v>118139.60000000001</v>
      </c>
      <c r="H961" s="32"/>
      <c r="I961" s="32"/>
      <c r="J961" s="32"/>
      <c r="K961" s="32"/>
      <c r="L961" s="32">
        <f t="shared" si="837"/>
        <v>119840.39999999999</v>
      </c>
      <c r="M961" s="32">
        <f t="shared" si="838"/>
        <v>118139.60000000001</v>
      </c>
      <c r="N961" s="32">
        <f t="shared" si="839"/>
        <v>0</v>
      </c>
      <c r="O961" s="32">
        <v>-50000</v>
      </c>
      <c r="P961" s="32">
        <v>-40000</v>
      </c>
      <c r="Q961" s="32">
        <v>90000</v>
      </c>
      <c r="R961" s="32">
        <f t="shared" si="827"/>
        <v>69840.399999999994</v>
      </c>
      <c r="S961" s="32">
        <f t="shared" si="828"/>
        <v>78139.600000000006</v>
      </c>
      <c r="T961" s="32">
        <f t="shared" si="829"/>
        <v>90000</v>
      </c>
      <c r="U961" s="32"/>
      <c r="V961" s="32">
        <f t="shared" si="830"/>
        <v>69840.399999999994</v>
      </c>
      <c r="W961" s="32">
        <f t="shared" si="831"/>
        <v>78139.600000000006</v>
      </c>
      <c r="X961" s="32">
        <f t="shared" si="832"/>
        <v>90000</v>
      </c>
      <c r="Y961" s="32"/>
      <c r="Z961" s="32">
        <v>15000</v>
      </c>
      <c r="AA961" s="32"/>
      <c r="AB961" s="32">
        <f t="shared" si="833"/>
        <v>69840.399999999994</v>
      </c>
      <c r="AC961" s="32">
        <f t="shared" si="834"/>
        <v>93139.600000000006</v>
      </c>
      <c r="AD961" s="32">
        <f t="shared" si="835"/>
        <v>90000</v>
      </c>
      <c r="AE961" s="32"/>
      <c r="AF961" s="33"/>
      <c r="AG961" s="34"/>
      <c r="AH961" s="1" t="str">
        <f t="shared" si="836"/>
        <v>0409</v>
      </c>
    </row>
    <row r="962" ht="31.5">
      <c r="A962" s="14" t="s">
        <v>623</v>
      </c>
      <c r="B962" s="15"/>
      <c r="C962" s="14"/>
      <c r="D962" s="14"/>
      <c r="E962" s="31" t="s">
        <v>624</v>
      </c>
      <c r="F962" s="32">
        <f t="shared" si="854"/>
        <v>13119.299999999999</v>
      </c>
      <c r="G962" s="32">
        <f t="shared" si="855"/>
        <v>0</v>
      </c>
      <c r="H962" s="32">
        <f t="shared" si="856"/>
        <v>0</v>
      </c>
      <c r="I962" s="32">
        <f t="shared" si="857"/>
        <v>0</v>
      </c>
      <c r="J962" s="32">
        <f t="shared" si="858"/>
        <v>0</v>
      </c>
      <c r="K962" s="32">
        <f t="shared" si="859"/>
        <v>0</v>
      </c>
      <c r="L962" s="32">
        <f t="shared" si="837"/>
        <v>13119.299999999999</v>
      </c>
      <c r="M962" s="32">
        <f t="shared" si="838"/>
        <v>0</v>
      </c>
      <c r="N962" s="32">
        <f t="shared" si="839"/>
        <v>0</v>
      </c>
      <c r="O962" s="32">
        <f t="shared" si="860"/>
        <v>0</v>
      </c>
      <c r="P962" s="32">
        <f t="shared" si="861"/>
        <v>0</v>
      </c>
      <c r="Q962" s="32">
        <f t="shared" si="862"/>
        <v>0</v>
      </c>
      <c r="R962" s="32">
        <f t="shared" si="827"/>
        <v>13119.299999999999</v>
      </c>
      <c r="S962" s="32">
        <f t="shared" si="828"/>
        <v>0</v>
      </c>
      <c r="T962" s="32">
        <f t="shared" si="829"/>
        <v>0</v>
      </c>
      <c r="U962" s="32">
        <f t="shared" si="863"/>
        <v>0</v>
      </c>
      <c r="V962" s="32">
        <f t="shared" si="830"/>
        <v>13119.299999999999</v>
      </c>
      <c r="W962" s="32">
        <f t="shared" si="831"/>
        <v>0</v>
      </c>
      <c r="X962" s="32">
        <f t="shared" si="832"/>
        <v>0</v>
      </c>
      <c r="Y962" s="32">
        <f t="shared" si="864"/>
        <v>0</v>
      </c>
      <c r="Z962" s="32">
        <f t="shared" si="865"/>
        <v>0</v>
      </c>
      <c r="AA962" s="32">
        <f t="shared" si="866"/>
        <v>0</v>
      </c>
      <c r="AB962" s="32">
        <f t="shared" si="833"/>
        <v>13119.299999999999</v>
      </c>
      <c r="AC962" s="32">
        <f t="shared" si="834"/>
        <v>0</v>
      </c>
      <c r="AD962" s="32">
        <f t="shared" si="835"/>
        <v>0</v>
      </c>
      <c r="AE962" s="32">
        <f t="shared" si="867"/>
        <v>0</v>
      </c>
      <c r="AF962" s="33"/>
      <c r="AG962" s="34"/>
      <c r="AH962" s="1" t="str">
        <f t="shared" si="836"/>
        <v/>
      </c>
    </row>
    <row r="963" ht="31.5">
      <c r="A963" s="14" t="s">
        <v>623</v>
      </c>
      <c r="B963" s="15" t="s">
        <v>48</v>
      </c>
      <c r="C963" s="14"/>
      <c r="D963" s="14"/>
      <c r="E963" s="31" t="s">
        <v>49</v>
      </c>
      <c r="F963" s="32">
        <f t="shared" si="854"/>
        <v>13119.299999999999</v>
      </c>
      <c r="G963" s="32">
        <f t="shared" si="855"/>
        <v>0</v>
      </c>
      <c r="H963" s="32">
        <f t="shared" si="856"/>
        <v>0</v>
      </c>
      <c r="I963" s="32">
        <f t="shared" si="857"/>
        <v>0</v>
      </c>
      <c r="J963" s="32">
        <f t="shared" si="858"/>
        <v>0</v>
      </c>
      <c r="K963" s="32">
        <f t="shared" si="859"/>
        <v>0</v>
      </c>
      <c r="L963" s="32">
        <f t="shared" si="837"/>
        <v>13119.299999999999</v>
      </c>
      <c r="M963" s="32">
        <f t="shared" si="838"/>
        <v>0</v>
      </c>
      <c r="N963" s="32">
        <f t="shared" si="839"/>
        <v>0</v>
      </c>
      <c r="O963" s="32">
        <f t="shared" si="860"/>
        <v>0</v>
      </c>
      <c r="P963" s="32">
        <f t="shared" si="861"/>
        <v>0</v>
      </c>
      <c r="Q963" s="32">
        <f t="shared" si="862"/>
        <v>0</v>
      </c>
      <c r="R963" s="32">
        <f t="shared" si="827"/>
        <v>13119.299999999999</v>
      </c>
      <c r="S963" s="32">
        <f t="shared" si="828"/>
        <v>0</v>
      </c>
      <c r="T963" s="32">
        <f t="shared" si="829"/>
        <v>0</v>
      </c>
      <c r="U963" s="32">
        <f t="shared" si="863"/>
        <v>0</v>
      </c>
      <c r="V963" s="32">
        <f t="shared" si="830"/>
        <v>13119.299999999999</v>
      </c>
      <c r="W963" s="32">
        <f t="shared" si="831"/>
        <v>0</v>
      </c>
      <c r="X963" s="32">
        <f t="shared" si="832"/>
        <v>0</v>
      </c>
      <c r="Y963" s="32">
        <f t="shared" si="864"/>
        <v>0</v>
      </c>
      <c r="Z963" s="32">
        <f t="shared" si="865"/>
        <v>0</v>
      </c>
      <c r="AA963" s="32">
        <f t="shared" si="866"/>
        <v>0</v>
      </c>
      <c r="AB963" s="32">
        <f t="shared" si="833"/>
        <v>13119.299999999999</v>
      </c>
      <c r="AC963" s="32">
        <f t="shared" si="834"/>
        <v>0</v>
      </c>
      <c r="AD963" s="32">
        <f t="shared" si="835"/>
        <v>0</v>
      </c>
      <c r="AE963" s="32">
        <f t="shared" si="867"/>
        <v>0</v>
      </c>
      <c r="AF963" s="33"/>
      <c r="AG963" s="34"/>
      <c r="AH963" s="1" t="str">
        <f t="shared" si="836"/>
        <v/>
      </c>
    </row>
    <row r="964">
      <c r="A964" s="14" t="s">
        <v>623</v>
      </c>
      <c r="B964" s="15">
        <v>200</v>
      </c>
      <c r="C964" s="14" t="s">
        <v>238</v>
      </c>
      <c r="D964" s="14" t="s">
        <v>67</v>
      </c>
      <c r="E964" s="31" t="s">
        <v>532</v>
      </c>
      <c r="F964" s="32">
        <v>13119.299999999999</v>
      </c>
      <c r="G964" s="32"/>
      <c r="H964" s="32"/>
      <c r="I964" s="32"/>
      <c r="J964" s="32"/>
      <c r="K964" s="32"/>
      <c r="L964" s="32">
        <f t="shared" si="837"/>
        <v>13119.299999999999</v>
      </c>
      <c r="M964" s="32">
        <f t="shared" si="838"/>
        <v>0</v>
      </c>
      <c r="N964" s="32">
        <f t="shared" si="839"/>
        <v>0</v>
      </c>
      <c r="O964" s="32"/>
      <c r="P964" s="32"/>
      <c r="Q964" s="32"/>
      <c r="R964" s="32">
        <f t="shared" si="827"/>
        <v>13119.299999999999</v>
      </c>
      <c r="S964" s="32">
        <f t="shared" si="828"/>
        <v>0</v>
      </c>
      <c r="T964" s="32">
        <f t="shared" si="829"/>
        <v>0</v>
      </c>
      <c r="U964" s="32"/>
      <c r="V964" s="32">
        <f t="shared" si="830"/>
        <v>13119.299999999999</v>
      </c>
      <c r="W964" s="32">
        <f t="shared" si="831"/>
        <v>0</v>
      </c>
      <c r="X964" s="32">
        <f t="shared" si="832"/>
        <v>0</v>
      </c>
      <c r="Y964" s="32"/>
      <c r="Z964" s="32"/>
      <c r="AA964" s="32"/>
      <c r="AB964" s="32">
        <f t="shared" si="833"/>
        <v>13119.299999999999</v>
      </c>
      <c r="AC964" s="32">
        <f t="shared" si="834"/>
        <v>0</v>
      </c>
      <c r="AD964" s="32">
        <f t="shared" si="835"/>
        <v>0</v>
      </c>
      <c r="AE964" s="32"/>
      <c r="AF964" s="33"/>
      <c r="AG964" s="34"/>
      <c r="AH964" s="1" t="str">
        <f t="shared" si="836"/>
        <v>0409</v>
      </c>
    </row>
    <row r="965" ht="31.5">
      <c r="A965" s="14" t="s">
        <v>625</v>
      </c>
      <c r="B965" s="15"/>
      <c r="C965" s="14"/>
      <c r="D965" s="14"/>
      <c r="E965" s="31" t="s">
        <v>626</v>
      </c>
      <c r="F965" s="32">
        <f t="shared" si="854"/>
        <v>427457.20000000001</v>
      </c>
      <c r="G965" s="32">
        <f t="shared" si="855"/>
        <v>411131.09999999998</v>
      </c>
      <c r="H965" s="32">
        <f t="shared" si="856"/>
        <v>411359.29999999999</v>
      </c>
      <c r="I965" s="32">
        <f t="shared" si="857"/>
        <v>0</v>
      </c>
      <c r="J965" s="32">
        <f t="shared" si="858"/>
        <v>0</v>
      </c>
      <c r="K965" s="32">
        <f t="shared" si="859"/>
        <v>0</v>
      </c>
      <c r="L965" s="32">
        <f t="shared" si="837"/>
        <v>427457.20000000001</v>
      </c>
      <c r="M965" s="32">
        <f t="shared" si="838"/>
        <v>411131.09999999998</v>
      </c>
      <c r="N965" s="32">
        <f t="shared" si="839"/>
        <v>411359.29999999999</v>
      </c>
      <c r="O965" s="32">
        <f t="shared" si="860"/>
        <v>0</v>
      </c>
      <c r="P965" s="32">
        <f t="shared" si="861"/>
        <v>0</v>
      </c>
      <c r="Q965" s="32">
        <f t="shared" si="862"/>
        <v>0</v>
      </c>
      <c r="R965" s="32">
        <f t="shared" si="827"/>
        <v>427457.20000000001</v>
      </c>
      <c r="S965" s="32">
        <f t="shared" si="828"/>
        <v>411131.09999999998</v>
      </c>
      <c r="T965" s="32">
        <f t="shared" si="829"/>
        <v>411359.29999999999</v>
      </c>
      <c r="U965" s="32">
        <f t="shared" si="863"/>
        <v>0</v>
      </c>
      <c r="V965" s="32">
        <f t="shared" si="830"/>
        <v>427457.20000000001</v>
      </c>
      <c r="W965" s="32">
        <f t="shared" si="831"/>
        <v>411131.09999999998</v>
      </c>
      <c r="X965" s="32">
        <f t="shared" si="832"/>
        <v>411359.29999999999</v>
      </c>
      <c r="Y965" s="32">
        <f t="shared" si="864"/>
        <v>0</v>
      </c>
      <c r="Z965" s="32">
        <f t="shared" si="865"/>
        <v>0</v>
      </c>
      <c r="AA965" s="32">
        <f t="shared" si="866"/>
        <v>0</v>
      </c>
      <c r="AB965" s="32">
        <f t="shared" si="833"/>
        <v>427457.20000000001</v>
      </c>
      <c r="AC965" s="32">
        <f t="shared" si="834"/>
        <v>411131.09999999998</v>
      </c>
      <c r="AD965" s="32">
        <f t="shared" si="835"/>
        <v>411359.29999999999</v>
      </c>
      <c r="AE965" s="32">
        <f t="shared" si="867"/>
        <v>0</v>
      </c>
      <c r="AF965" s="33"/>
      <c r="AG965" s="34"/>
      <c r="AH965" s="1" t="str">
        <f t="shared" si="836"/>
        <v/>
      </c>
    </row>
    <row r="966" ht="47.25">
      <c r="A966" s="14" t="s">
        <v>625</v>
      </c>
      <c r="B966" s="15" t="s">
        <v>55</v>
      </c>
      <c r="C966" s="14"/>
      <c r="D966" s="14"/>
      <c r="E966" s="31" t="s">
        <v>56</v>
      </c>
      <c r="F966" s="32">
        <f t="shared" si="854"/>
        <v>427457.20000000001</v>
      </c>
      <c r="G966" s="32">
        <f t="shared" si="855"/>
        <v>411131.09999999998</v>
      </c>
      <c r="H966" s="32">
        <f t="shared" si="856"/>
        <v>411359.29999999999</v>
      </c>
      <c r="I966" s="32">
        <f t="shared" si="857"/>
        <v>0</v>
      </c>
      <c r="J966" s="32">
        <f t="shared" si="858"/>
        <v>0</v>
      </c>
      <c r="K966" s="32">
        <f t="shared" si="859"/>
        <v>0</v>
      </c>
      <c r="L966" s="32">
        <f t="shared" si="837"/>
        <v>427457.20000000001</v>
      </c>
      <c r="M966" s="32">
        <f t="shared" si="838"/>
        <v>411131.09999999998</v>
      </c>
      <c r="N966" s="32">
        <f t="shared" si="839"/>
        <v>411359.29999999999</v>
      </c>
      <c r="O966" s="32">
        <f t="shared" si="860"/>
        <v>0</v>
      </c>
      <c r="P966" s="32">
        <f t="shared" si="861"/>
        <v>0</v>
      </c>
      <c r="Q966" s="32">
        <f t="shared" si="862"/>
        <v>0</v>
      </c>
      <c r="R966" s="32">
        <f t="shared" si="827"/>
        <v>427457.20000000001</v>
      </c>
      <c r="S966" s="32">
        <f t="shared" si="828"/>
        <v>411131.09999999998</v>
      </c>
      <c r="T966" s="32">
        <f t="shared" si="829"/>
        <v>411359.29999999999</v>
      </c>
      <c r="U966" s="32">
        <f t="shared" si="863"/>
        <v>0</v>
      </c>
      <c r="V966" s="32">
        <f t="shared" si="830"/>
        <v>427457.20000000001</v>
      </c>
      <c r="W966" s="32">
        <f t="shared" si="831"/>
        <v>411131.09999999998</v>
      </c>
      <c r="X966" s="32">
        <f t="shared" si="832"/>
        <v>411359.29999999999</v>
      </c>
      <c r="Y966" s="32">
        <f t="shared" si="864"/>
        <v>0</v>
      </c>
      <c r="Z966" s="32">
        <f t="shared" si="865"/>
        <v>0</v>
      </c>
      <c r="AA966" s="32">
        <f t="shared" si="866"/>
        <v>0</v>
      </c>
      <c r="AB966" s="32">
        <f t="shared" si="833"/>
        <v>427457.20000000001</v>
      </c>
      <c r="AC966" s="32">
        <f t="shared" si="834"/>
        <v>411131.09999999998</v>
      </c>
      <c r="AD966" s="32">
        <f t="shared" si="835"/>
        <v>411359.29999999999</v>
      </c>
      <c r="AE966" s="32">
        <f t="shared" si="867"/>
        <v>0</v>
      </c>
      <c r="AF966" s="33"/>
      <c r="AG966" s="34"/>
      <c r="AH966" s="1" t="str">
        <f t="shared" si="836"/>
        <v/>
      </c>
    </row>
    <row r="967">
      <c r="A967" s="14" t="s">
        <v>625</v>
      </c>
      <c r="B967" s="15">
        <v>600</v>
      </c>
      <c r="C967" s="14" t="s">
        <v>238</v>
      </c>
      <c r="D967" s="14" t="s">
        <v>67</v>
      </c>
      <c r="E967" s="31" t="s">
        <v>532</v>
      </c>
      <c r="F967" s="32">
        <v>427457.20000000001</v>
      </c>
      <c r="G967" s="32">
        <v>411131.09999999998</v>
      </c>
      <c r="H967" s="32">
        <v>411359.29999999999</v>
      </c>
      <c r="I967" s="32"/>
      <c r="J967" s="32"/>
      <c r="K967" s="32"/>
      <c r="L967" s="32">
        <f t="shared" si="837"/>
        <v>427457.20000000001</v>
      </c>
      <c r="M967" s="32">
        <f t="shared" si="838"/>
        <v>411131.09999999998</v>
      </c>
      <c r="N967" s="32">
        <f t="shared" si="839"/>
        <v>411359.29999999999</v>
      </c>
      <c r="O967" s="32"/>
      <c r="P967" s="32"/>
      <c r="Q967" s="32"/>
      <c r="R967" s="32">
        <f t="shared" si="827"/>
        <v>427457.20000000001</v>
      </c>
      <c r="S967" s="32">
        <f t="shared" si="828"/>
        <v>411131.09999999998</v>
      </c>
      <c r="T967" s="32">
        <f t="shared" si="829"/>
        <v>411359.29999999999</v>
      </c>
      <c r="U967" s="32"/>
      <c r="V967" s="32">
        <f t="shared" si="830"/>
        <v>427457.20000000001</v>
      </c>
      <c r="W967" s="32">
        <f t="shared" si="831"/>
        <v>411131.09999999998</v>
      </c>
      <c r="X967" s="32">
        <f t="shared" si="832"/>
        <v>411359.29999999999</v>
      </c>
      <c r="Y967" s="32"/>
      <c r="Z967" s="32"/>
      <c r="AA967" s="32"/>
      <c r="AB967" s="32">
        <f t="shared" si="833"/>
        <v>427457.20000000001</v>
      </c>
      <c r="AC967" s="32">
        <f t="shared" si="834"/>
        <v>411131.09999999998</v>
      </c>
      <c r="AD967" s="32">
        <f t="shared" si="835"/>
        <v>411359.29999999999</v>
      </c>
      <c r="AE967" s="32"/>
      <c r="AF967" s="33"/>
      <c r="AG967" s="34"/>
      <c r="AH967" s="1" t="str">
        <f t="shared" si="836"/>
        <v>0409</v>
      </c>
    </row>
    <row r="968">
      <c r="A968" s="14" t="s">
        <v>627</v>
      </c>
      <c r="B968" s="15"/>
      <c r="C968" s="14"/>
      <c r="D968" s="14"/>
      <c r="E968" s="31" t="s">
        <v>217</v>
      </c>
      <c r="F968" s="32">
        <f t="shared" si="854"/>
        <v>2189.5</v>
      </c>
      <c r="G968" s="32">
        <f t="shared" si="855"/>
        <v>0</v>
      </c>
      <c r="H968" s="32">
        <f t="shared" si="856"/>
        <v>0</v>
      </c>
      <c r="I968" s="32">
        <f t="shared" si="857"/>
        <v>0</v>
      </c>
      <c r="J968" s="32">
        <f t="shared" si="858"/>
        <v>0</v>
      </c>
      <c r="K968" s="32">
        <f t="shared" si="859"/>
        <v>0</v>
      </c>
      <c r="L968" s="32">
        <f t="shared" si="837"/>
        <v>2189.5</v>
      </c>
      <c r="M968" s="32">
        <f t="shared" si="838"/>
        <v>0</v>
      </c>
      <c r="N968" s="32">
        <f t="shared" si="839"/>
        <v>0</v>
      </c>
      <c r="O968" s="32">
        <f t="shared" si="860"/>
        <v>0</v>
      </c>
      <c r="P968" s="32">
        <f t="shared" si="861"/>
        <v>0</v>
      </c>
      <c r="Q968" s="32">
        <f t="shared" si="862"/>
        <v>0</v>
      </c>
      <c r="R968" s="32">
        <f t="shared" si="827"/>
        <v>2189.5</v>
      </c>
      <c r="S968" s="32">
        <f t="shared" si="828"/>
        <v>0</v>
      </c>
      <c r="T968" s="32">
        <f t="shared" si="829"/>
        <v>0</v>
      </c>
      <c r="U968" s="32">
        <f t="shared" si="863"/>
        <v>0</v>
      </c>
      <c r="V968" s="32">
        <f t="shared" si="830"/>
        <v>2189.5</v>
      </c>
      <c r="W968" s="32">
        <f t="shared" si="831"/>
        <v>0</v>
      </c>
      <c r="X968" s="32">
        <f t="shared" si="832"/>
        <v>0</v>
      </c>
      <c r="Y968" s="32">
        <f t="shared" si="864"/>
        <v>-1094.8</v>
      </c>
      <c r="Z968" s="32">
        <f t="shared" si="865"/>
        <v>0</v>
      </c>
      <c r="AA968" s="32">
        <f t="shared" si="866"/>
        <v>0</v>
      </c>
      <c r="AB968" s="32">
        <f t="shared" si="833"/>
        <v>1094.7</v>
      </c>
      <c r="AC968" s="32">
        <f t="shared" si="834"/>
        <v>0</v>
      </c>
      <c r="AD968" s="32">
        <f t="shared" si="835"/>
        <v>0</v>
      </c>
      <c r="AE968" s="32">
        <f t="shared" si="867"/>
        <v>0</v>
      </c>
      <c r="AF968" s="33"/>
      <c r="AG968" s="34"/>
      <c r="AH968" s="1" t="str">
        <f t="shared" si="836"/>
        <v/>
      </c>
    </row>
    <row r="969" ht="47.25">
      <c r="A969" s="14" t="s">
        <v>627</v>
      </c>
      <c r="B969" s="15" t="s">
        <v>55</v>
      </c>
      <c r="C969" s="14"/>
      <c r="D969" s="14"/>
      <c r="E969" s="31" t="s">
        <v>56</v>
      </c>
      <c r="F969" s="32">
        <f t="shared" si="854"/>
        <v>2189.5</v>
      </c>
      <c r="G969" s="32">
        <f t="shared" si="855"/>
        <v>0</v>
      </c>
      <c r="H969" s="32">
        <f t="shared" si="856"/>
        <v>0</v>
      </c>
      <c r="I969" s="32">
        <f t="shared" si="857"/>
        <v>0</v>
      </c>
      <c r="J969" s="32">
        <f t="shared" si="858"/>
        <v>0</v>
      </c>
      <c r="K969" s="32">
        <f t="shared" si="859"/>
        <v>0</v>
      </c>
      <c r="L969" s="32">
        <f t="shared" si="837"/>
        <v>2189.5</v>
      </c>
      <c r="M969" s="32">
        <f t="shared" si="838"/>
        <v>0</v>
      </c>
      <c r="N969" s="32">
        <f t="shared" si="839"/>
        <v>0</v>
      </c>
      <c r="O969" s="32">
        <f t="shared" si="860"/>
        <v>0</v>
      </c>
      <c r="P969" s="32">
        <f t="shared" si="861"/>
        <v>0</v>
      </c>
      <c r="Q969" s="32">
        <f t="shared" si="862"/>
        <v>0</v>
      </c>
      <c r="R969" s="32">
        <f t="shared" si="827"/>
        <v>2189.5</v>
      </c>
      <c r="S969" s="32">
        <f t="shared" si="828"/>
        <v>0</v>
      </c>
      <c r="T969" s="32">
        <f t="shared" si="829"/>
        <v>0</v>
      </c>
      <c r="U969" s="32">
        <f t="shared" si="863"/>
        <v>0</v>
      </c>
      <c r="V969" s="32">
        <f t="shared" si="830"/>
        <v>2189.5</v>
      </c>
      <c r="W969" s="32">
        <f t="shared" si="831"/>
        <v>0</v>
      </c>
      <c r="X969" s="32">
        <f t="shared" si="832"/>
        <v>0</v>
      </c>
      <c r="Y969" s="32">
        <f t="shared" si="864"/>
        <v>-1094.8</v>
      </c>
      <c r="Z969" s="32">
        <f t="shared" si="865"/>
        <v>0</v>
      </c>
      <c r="AA969" s="32">
        <f t="shared" si="866"/>
        <v>0</v>
      </c>
      <c r="AB969" s="32">
        <f t="shared" si="833"/>
        <v>1094.7</v>
      </c>
      <c r="AC969" s="32">
        <f t="shared" si="834"/>
        <v>0</v>
      </c>
      <c r="AD969" s="32">
        <f t="shared" si="835"/>
        <v>0</v>
      </c>
      <c r="AE969" s="32">
        <f t="shared" si="867"/>
        <v>0</v>
      </c>
      <c r="AF969" s="33"/>
      <c r="AG969" s="34"/>
      <c r="AH969" s="1" t="str">
        <f t="shared" si="836"/>
        <v/>
      </c>
    </row>
    <row r="970">
      <c r="A970" s="14" t="s">
        <v>627</v>
      </c>
      <c r="B970" s="15">
        <v>600</v>
      </c>
      <c r="C970" s="14" t="s">
        <v>238</v>
      </c>
      <c r="D970" s="14" t="s">
        <v>67</v>
      </c>
      <c r="E970" s="31" t="s">
        <v>532</v>
      </c>
      <c r="F970" s="32">
        <v>2189.5</v>
      </c>
      <c r="G970" s="32"/>
      <c r="H970" s="32"/>
      <c r="I970" s="32"/>
      <c r="J970" s="32"/>
      <c r="K970" s="32"/>
      <c r="L970" s="32">
        <f t="shared" si="837"/>
        <v>2189.5</v>
      </c>
      <c r="M970" s="32">
        <f t="shared" si="838"/>
        <v>0</v>
      </c>
      <c r="N970" s="32">
        <f t="shared" si="839"/>
        <v>0</v>
      </c>
      <c r="O970" s="32"/>
      <c r="P970" s="32"/>
      <c r="Q970" s="32"/>
      <c r="R970" s="32">
        <f t="shared" si="827"/>
        <v>2189.5</v>
      </c>
      <c r="S970" s="32">
        <f t="shared" si="828"/>
        <v>0</v>
      </c>
      <c r="T970" s="32">
        <f t="shared" si="829"/>
        <v>0</v>
      </c>
      <c r="U970" s="32"/>
      <c r="V970" s="32">
        <f t="shared" si="830"/>
        <v>2189.5</v>
      </c>
      <c r="W970" s="32">
        <f t="shared" si="831"/>
        <v>0</v>
      </c>
      <c r="X970" s="32">
        <f t="shared" si="832"/>
        <v>0</v>
      </c>
      <c r="Y970" s="32">
        <v>-1094.8</v>
      </c>
      <c r="Z970" s="32"/>
      <c r="AA970" s="32"/>
      <c r="AB970" s="32">
        <f t="shared" si="833"/>
        <v>1094.7</v>
      </c>
      <c r="AC970" s="32">
        <f t="shared" si="834"/>
        <v>0</v>
      </c>
      <c r="AD970" s="32">
        <f t="shared" si="835"/>
        <v>0</v>
      </c>
      <c r="AE970" s="32"/>
      <c r="AF970" s="33"/>
      <c r="AG970" s="34"/>
      <c r="AH970" s="1" t="str">
        <f t="shared" si="836"/>
        <v>0409</v>
      </c>
    </row>
    <row r="971" ht="31.5">
      <c r="A971" s="14" t="s">
        <v>628</v>
      </c>
      <c r="B971" s="15"/>
      <c r="C971" s="14"/>
      <c r="D971" s="14"/>
      <c r="E971" s="31" t="s">
        <v>207</v>
      </c>
      <c r="F971" s="32">
        <f t="shared" si="854"/>
        <v>2602.5999999999999</v>
      </c>
      <c r="G971" s="32">
        <f t="shared" si="855"/>
        <v>2366.1999999999998</v>
      </c>
      <c r="H971" s="32">
        <f t="shared" si="856"/>
        <v>2138</v>
      </c>
      <c r="I971" s="32">
        <f t="shared" si="857"/>
        <v>0</v>
      </c>
      <c r="J971" s="32">
        <f t="shared" si="858"/>
        <v>0</v>
      </c>
      <c r="K971" s="32">
        <f t="shared" si="859"/>
        <v>0</v>
      </c>
      <c r="L971" s="32">
        <f t="shared" si="837"/>
        <v>2602.5999999999999</v>
      </c>
      <c r="M971" s="32">
        <f t="shared" si="838"/>
        <v>2366.1999999999998</v>
      </c>
      <c r="N971" s="32">
        <f t="shared" si="839"/>
        <v>2138</v>
      </c>
      <c r="O971" s="32">
        <f t="shared" si="860"/>
        <v>0</v>
      </c>
      <c r="P971" s="32">
        <f t="shared" si="861"/>
        <v>0</v>
      </c>
      <c r="Q971" s="32">
        <f t="shared" si="862"/>
        <v>0</v>
      </c>
      <c r="R971" s="32">
        <f t="shared" si="827"/>
        <v>2602.5999999999999</v>
      </c>
      <c r="S971" s="32">
        <f t="shared" si="828"/>
        <v>2366.1999999999998</v>
      </c>
      <c r="T971" s="32">
        <f t="shared" si="829"/>
        <v>2138</v>
      </c>
      <c r="U971" s="32">
        <f t="shared" si="863"/>
        <v>0</v>
      </c>
      <c r="V971" s="32">
        <f t="shared" si="830"/>
        <v>2602.5999999999999</v>
      </c>
      <c r="W971" s="32">
        <f t="shared" si="831"/>
        <v>2366.1999999999998</v>
      </c>
      <c r="X971" s="32">
        <f t="shared" si="832"/>
        <v>2138</v>
      </c>
      <c r="Y971" s="32">
        <f t="shared" si="864"/>
        <v>0</v>
      </c>
      <c r="Z971" s="32">
        <f t="shared" si="865"/>
        <v>0</v>
      </c>
      <c r="AA971" s="32">
        <f t="shared" si="866"/>
        <v>0</v>
      </c>
      <c r="AB971" s="32">
        <f t="shared" si="833"/>
        <v>2602.5999999999999</v>
      </c>
      <c r="AC971" s="32">
        <f t="shared" si="834"/>
        <v>2366.1999999999998</v>
      </c>
      <c r="AD971" s="32">
        <f t="shared" si="835"/>
        <v>2138</v>
      </c>
      <c r="AE971" s="32">
        <f t="shared" si="867"/>
        <v>0</v>
      </c>
      <c r="AF971" s="33"/>
      <c r="AG971" s="34"/>
      <c r="AH971" s="1" t="str">
        <f t="shared" si="836"/>
        <v/>
      </c>
    </row>
    <row r="972" ht="47.25">
      <c r="A972" s="14" t="s">
        <v>628</v>
      </c>
      <c r="B972" s="15" t="s">
        <v>55</v>
      </c>
      <c r="C972" s="14"/>
      <c r="D972" s="14"/>
      <c r="E972" s="31" t="s">
        <v>56</v>
      </c>
      <c r="F972" s="32">
        <f t="shared" si="854"/>
        <v>2602.5999999999999</v>
      </c>
      <c r="G972" s="32">
        <f t="shared" si="855"/>
        <v>2366.1999999999998</v>
      </c>
      <c r="H972" s="32">
        <f t="shared" si="856"/>
        <v>2138</v>
      </c>
      <c r="I972" s="32">
        <f t="shared" si="857"/>
        <v>0</v>
      </c>
      <c r="J972" s="32">
        <f t="shared" si="858"/>
        <v>0</v>
      </c>
      <c r="K972" s="32">
        <f t="shared" si="859"/>
        <v>0</v>
      </c>
      <c r="L972" s="32">
        <f t="shared" si="837"/>
        <v>2602.5999999999999</v>
      </c>
      <c r="M972" s="32">
        <f t="shared" si="838"/>
        <v>2366.1999999999998</v>
      </c>
      <c r="N972" s="32">
        <f t="shared" si="839"/>
        <v>2138</v>
      </c>
      <c r="O972" s="32">
        <f t="shared" si="860"/>
        <v>0</v>
      </c>
      <c r="P972" s="32">
        <f t="shared" si="861"/>
        <v>0</v>
      </c>
      <c r="Q972" s="32">
        <f t="shared" si="862"/>
        <v>0</v>
      </c>
      <c r="R972" s="32">
        <f t="shared" si="827"/>
        <v>2602.5999999999999</v>
      </c>
      <c r="S972" s="32">
        <f t="shared" si="828"/>
        <v>2366.1999999999998</v>
      </c>
      <c r="T972" s="32">
        <f t="shared" si="829"/>
        <v>2138</v>
      </c>
      <c r="U972" s="32">
        <f t="shared" si="863"/>
        <v>0</v>
      </c>
      <c r="V972" s="32">
        <f t="shared" si="830"/>
        <v>2602.5999999999999</v>
      </c>
      <c r="W972" s="32">
        <f t="shared" si="831"/>
        <v>2366.1999999999998</v>
      </c>
      <c r="X972" s="32">
        <f t="shared" si="832"/>
        <v>2138</v>
      </c>
      <c r="Y972" s="32">
        <f t="shared" si="864"/>
        <v>0</v>
      </c>
      <c r="Z972" s="32">
        <f t="shared" si="865"/>
        <v>0</v>
      </c>
      <c r="AA972" s="32">
        <f t="shared" si="866"/>
        <v>0</v>
      </c>
      <c r="AB972" s="32">
        <f t="shared" si="833"/>
        <v>2602.5999999999999</v>
      </c>
      <c r="AC972" s="32">
        <f t="shared" si="834"/>
        <v>2366.1999999999998</v>
      </c>
      <c r="AD972" s="32">
        <f t="shared" si="835"/>
        <v>2138</v>
      </c>
      <c r="AE972" s="32">
        <f t="shared" si="867"/>
        <v>0</v>
      </c>
      <c r="AF972" s="33"/>
      <c r="AG972" s="34"/>
      <c r="AH972" s="1" t="str">
        <f t="shared" si="836"/>
        <v/>
      </c>
    </row>
    <row r="973">
      <c r="A973" s="14" t="s">
        <v>628</v>
      </c>
      <c r="B973" s="15">
        <v>600</v>
      </c>
      <c r="C973" s="14" t="s">
        <v>238</v>
      </c>
      <c r="D973" s="14" t="s">
        <v>67</v>
      </c>
      <c r="E973" s="31" t="s">
        <v>532</v>
      </c>
      <c r="F973" s="32">
        <v>2602.5999999999999</v>
      </c>
      <c r="G973" s="32">
        <v>2366.1999999999998</v>
      </c>
      <c r="H973" s="32">
        <v>2138</v>
      </c>
      <c r="I973" s="32"/>
      <c r="J973" s="32"/>
      <c r="K973" s="32"/>
      <c r="L973" s="32">
        <f t="shared" si="837"/>
        <v>2602.5999999999999</v>
      </c>
      <c r="M973" s="32">
        <f t="shared" si="838"/>
        <v>2366.1999999999998</v>
      </c>
      <c r="N973" s="32">
        <f t="shared" si="839"/>
        <v>2138</v>
      </c>
      <c r="O973" s="32"/>
      <c r="P973" s="32"/>
      <c r="Q973" s="32"/>
      <c r="R973" s="32">
        <f t="shared" si="827"/>
        <v>2602.5999999999999</v>
      </c>
      <c r="S973" s="32">
        <f t="shared" si="828"/>
        <v>2366.1999999999998</v>
      </c>
      <c r="T973" s="32">
        <f t="shared" si="829"/>
        <v>2138</v>
      </c>
      <c r="U973" s="32"/>
      <c r="V973" s="32">
        <f t="shared" si="830"/>
        <v>2602.5999999999999</v>
      </c>
      <c r="W973" s="32">
        <f t="shared" si="831"/>
        <v>2366.1999999999998</v>
      </c>
      <c r="X973" s="32">
        <f t="shared" si="832"/>
        <v>2138</v>
      </c>
      <c r="Y973" s="32"/>
      <c r="Z973" s="32"/>
      <c r="AA973" s="32"/>
      <c r="AB973" s="32">
        <f t="shared" si="833"/>
        <v>2602.5999999999999</v>
      </c>
      <c r="AC973" s="32">
        <f t="shared" si="834"/>
        <v>2366.1999999999998</v>
      </c>
      <c r="AD973" s="32">
        <f t="shared" si="835"/>
        <v>2138</v>
      </c>
      <c r="AE973" s="32"/>
      <c r="AF973" s="33"/>
      <c r="AG973" s="34"/>
      <c r="AH973" s="1" t="str">
        <f t="shared" si="836"/>
        <v>0409</v>
      </c>
    </row>
    <row r="974" ht="47.25">
      <c r="A974" s="14" t="s">
        <v>629</v>
      </c>
      <c r="B974" s="15"/>
      <c r="C974" s="14"/>
      <c r="D974" s="14"/>
      <c r="E974" s="31" t="s">
        <v>630</v>
      </c>
      <c r="F974" s="32">
        <f>F981+F986+F989+F992+F995+F1001+F1007+F1010+F975+F978</f>
        <v>1052786</v>
      </c>
      <c r="G974" s="32">
        <f>G981+G986+G989+G992+G995+G1001+G1007+G1010+G975+G978</f>
        <v>1412103.6000000003</v>
      </c>
      <c r="H974" s="32">
        <f>H981+H986+H989+H992+H995+H1001+H1007+H1010+H975+H978</f>
        <v>1403938.9000000001</v>
      </c>
      <c r="I974" s="32">
        <f>I981+I986+I989+I992+I995+I1001+I1007+I1010+I975+I978</f>
        <v>-159094.704</v>
      </c>
      <c r="J974" s="32">
        <f>J981+J986+J989+J992+J995+J1001+J1007+J1010+J975+J978</f>
        <v>-50552.900000000001</v>
      </c>
      <c r="K974" s="32">
        <f>K981+K986+K989+K992+K995+K1001+K1007+K1010+K975+K978</f>
        <v>-43122.5</v>
      </c>
      <c r="L974" s="32">
        <f t="shared" si="837"/>
        <v>893691.29599999997</v>
      </c>
      <c r="M974" s="32">
        <f t="shared" si="838"/>
        <v>1361550.7000000004</v>
      </c>
      <c r="N974" s="32">
        <f t="shared" si="839"/>
        <v>1360816.4000000001</v>
      </c>
      <c r="O974" s="32">
        <f>O981+O986+O989+O992+O995+O1001+O1007+O1010+O975+O978+O1004</f>
        <v>-64544.130000000005</v>
      </c>
      <c r="P974" s="32">
        <f>P981+P986+P989+P992+P995+P1001+P1007+P1010+P975+P978+P1004</f>
        <v>0</v>
      </c>
      <c r="Q974" s="32">
        <f>Q981+Q986+Q989+Q992+Q995+Q1001+Q1007+Q1010+Q975+Q978+Q1004</f>
        <v>20000</v>
      </c>
      <c r="R974" s="32">
        <f t="shared" si="827"/>
        <v>829147.16599999997</v>
      </c>
      <c r="S974" s="32">
        <f t="shared" si="828"/>
        <v>1361550.7000000004</v>
      </c>
      <c r="T974" s="32">
        <f t="shared" si="829"/>
        <v>1380816.4000000001</v>
      </c>
      <c r="U974" s="32">
        <f>U981+U986+U989+U992+U995+U1001+U1007+U1010+U975+U978+U1004</f>
        <v>0</v>
      </c>
      <c r="V974" s="32">
        <f t="shared" si="830"/>
        <v>829147.16599999997</v>
      </c>
      <c r="W974" s="32">
        <f t="shared" si="831"/>
        <v>1361550.7000000004</v>
      </c>
      <c r="X974" s="32">
        <f t="shared" si="832"/>
        <v>1380816.4000000001</v>
      </c>
      <c r="Y974" s="32">
        <f>Y981+Y986+Y989+Y992+Y995+Y1001+Y1007+Y1010+Y975+Y978+Y1004+Y998</f>
        <v>-52005</v>
      </c>
      <c r="Z974" s="32">
        <f>Z981+Z986+Z989+Z992+Z995+Z1001+Z1007+Z1010+Z975+Z978+Z1004+Z998</f>
        <v>0</v>
      </c>
      <c r="AA974" s="32">
        <f>AA981+AA986+AA989+AA992+AA995+AA1001+AA1007+AA1010+AA975+AA978+AA1004+AA998</f>
        <v>0</v>
      </c>
      <c r="AB974" s="32">
        <f t="shared" si="833"/>
        <v>777142.16599999997</v>
      </c>
      <c r="AC974" s="32">
        <f t="shared" si="834"/>
        <v>1361550.7000000004</v>
      </c>
      <c r="AD974" s="32">
        <f t="shared" si="835"/>
        <v>1380816.4000000001</v>
      </c>
      <c r="AE974" s="32">
        <f>AE981+AE986+AE989+AE992+AE995+AE1001+AE1007+AE1010+AE975+AE978+AE1004+AE998</f>
        <v>0</v>
      </c>
      <c r="AF974" s="33"/>
      <c r="AG974" s="34"/>
      <c r="AH974" s="1" t="str">
        <f t="shared" si="836"/>
        <v/>
      </c>
    </row>
    <row r="975" hidden="1">
      <c r="A975" s="14" t="s">
        <v>631</v>
      </c>
      <c r="B975" s="15"/>
      <c r="C975" s="14"/>
      <c r="D975" s="14"/>
      <c r="E975" s="31" t="s">
        <v>217</v>
      </c>
      <c r="F975" s="32">
        <f t="shared" ref="F975:F979" si="868">F976</f>
        <v>82.700000000000003</v>
      </c>
      <c r="G975" s="32">
        <f t="shared" ref="G975:G979" si="869">G976</f>
        <v>0</v>
      </c>
      <c r="H975" s="32">
        <f t="shared" ref="H975:H979" si="870">H976</f>
        <v>0</v>
      </c>
      <c r="I975" s="32">
        <f t="shared" ref="I975:I979" si="871">I976</f>
        <v>-82.700000000000003</v>
      </c>
      <c r="J975" s="32">
        <f t="shared" ref="J975:J979" si="872">J976</f>
        <v>0</v>
      </c>
      <c r="K975" s="32">
        <f t="shared" ref="K975:K979" si="873">K976</f>
        <v>0</v>
      </c>
      <c r="L975" s="32">
        <f t="shared" si="837"/>
        <v>0</v>
      </c>
      <c r="M975" s="32">
        <f t="shared" si="838"/>
        <v>0</v>
      </c>
      <c r="N975" s="32">
        <f t="shared" si="839"/>
        <v>0</v>
      </c>
      <c r="O975" s="32">
        <f t="shared" ref="O975:O979" si="874">O976</f>
        <v>0</v>
      </c>
      <c r="P975" s="32">
        <f t="shared" ref="P975:P979" si="875">P976</f>
        <v>0</v>
      </c>
      <c r="Q975" s="32">
        <f t="shared" ref="Q975:Q979" si="876">Q976</f>
        <v>0</v>
      </c>
      <c r="R975" s="32">
        <f t="shared" si="827"/>
        <v>0</v>
      </c>
      <c r="S975" s="32">
        <f t="shared" si="828"/>
        <v>0</v>
      </c>
      <c r="T975" s="32">
        <f t="shared" si="829"/>
        <v>0</v>
      </c>
      <c r="U975" s="32">
        <f t="shared" ref="U975:U979" si="877">U976</f>
        <v>0</v>
      </c>
      <c r="V975" s="32">
        <f t="shared" si="830"/>
        <v>0</v>
      </c>
      <c r="W975" s="32">
        <f t="shared" si="831"/>
        <v>0</v>
      </c>
      <c r="X975" s="32">
        <f t="shared" si="832"/>
        <v>0</v>
      </c>
      <c r="Y975" s="32">
        <f t="shared" ref="Y975:Y979" si="878">Y976</f>
        <v>0</v>
      </c>
      <c r="Z975" s="32">
        <f t="shared" ref="Z975:Z979" si="879">Z976</f>
        <v>0</v>
      </c>
      <c r="AA975" s="32">
        <f t="shared" ref="AA975:AA979" si="880">AA976</f>
        <v>0</v>
      </c>
      <c r="AB975" s="32">
        <f t="shared" si="833"/>
        <v>0</v>
      </c>
      <c r="AC975" s="32">
        <f t="shared" si="834"/>
        <v>0</v>
      </c>
      <c r="AD975" s="32">
        <f t="shared" si="835"/>
        <v>0</v>
      </c>
      <c r="AE975" s="32">
        <f t="shared" ref="AE975:AE979" si="881">AE976</f>
        <v>0</v>
      </c>
      <c r="AF975" s="29">
        <v>0</v>
      </c>
      <c r="AG975" s="34"/>
      <c r="AH975" s="1" t="str">
        <f t="shared" si="836"/>
        <v/>
      </c>
    </row>
    <row r="976" ht="47.25" hidden="1">
      <c r="A976" s="14" t="s">
        <v>631</v>
      </c>
      <c r="B976" s="15" t="s">
        <v>55</v>
      </c>
      <c r="C976" s="14"/>
      <c r="D976" s="14"/>
      <c r="E976" s="31" t="s">
        <v>56</v>
      </c>
      <c r="F976" s="32">
        <f t="shared" si="868"/>
        <v>82.700000000000003</v>
      </c>
      <c r="G976" s="32">
        <f t="shared" si="869"/>
        <v>0</v>
      </c>
      <c r="H976" s="32">
        <f t="shared" si="870"/>
        <v>0</v>
      </c>
      <c r="I976" s="32">
        <f t="shared" si="871"/>
        <v>-82.700000000000003</v>
      </c>
      <c r="J976" s="32">
        <f t="shared" si="872"/>
        <v>0</v>
      </c>
      <c r="K976" s="32">
        <f t="shared" si="873"/>
        <v>0</v>
      </c>
      <c r="L976" s="32">
        <f t="shared" si="837"/>
        <v>0</v>
      </c>
      <c r="M976" s="32">
        <f t="shared" si="838"/>
        <v>0</v>
      </c>
      <c r="N976" s="32">
        <f t="shared" si="839"/>
        <v>0</v>
      </c>
      <c r="O976" s="32">
        <f t="shared" si="874"/>
        <v>0</v>
      </c>
      <c r="P976" s="32">
        <f t="shared" si="875"/>
        <v>0</v>
      </c>
      <c r="Q976" s="32">
        <f t="shared" si="876"/>
        <v>0</v>
      </c>
      <c r="R976" s="32">
        <f t="shared" si="827"/>
        <v>0</v>
      </c>
      <c r="S976" s="32">
        <f t="shared" si="828"/>
        <v>0</v>
      </c>
      <c r="T976" s="32">
        <f t="shared" si="829"/>
        <v>0</v>
      </c>
      <c r="U976" s="32">
        <f t="shared" si="877"/>
        <v>0</v>
      </c>
      <c r="V976" s="32">
        <f t="shared" si="830"/>
        <v>0</v>
      </c>
      <c r="W976" s="32">
        <f t="shared" si="831"/>
        <v>0</v>
      </c>
      <c r="X976" s="32">
        <f t="shared" si="832"/>
        <v>0</v>
      </c>
      <c r="Y976" s="32">
        <f t="shared" si="878"/>
        <v>0</v>
      </c>
      <c r="Z976" s="32">
        <f t="shared" si="879"/>
        <v>0</v>
      </c>
      <c r="AA976" s="32">
        <f t="shared" si="880"/>
        <v>0</v>
      </c>
      <c r="AB976" s="32">
        <f t="shared" si="833"/>
        <v>0</v>
      </c>
      <c r="AC976" s="32">
        <f t="shared" si="834"/>
        <v>0</v>
      </c>
      <c r="AD976" s="32">
        <f t="shared" si="835"/>
        <v>0</v>
      </c>
      <c r="AE976" s="32">
        <f t="shared" si="881"/>
        <v>0</v>
      </c>
      <c r="AF976" s="29">
        <v>0</v>
      </c>
      <c r="AG976" s="34"/>
      <c r="AH976" s="1" t="str">
        <f t="shared" si="836"/>
        <v/>
      </c>
    </row>
    <row r="977" ht="31.5" hidden="1">
      <c r="A977" s="14" t="s">
        <v>631</v>
      </c>
      <c r="B977" s="15">
        <v>600</v>
      </c>
      <c r="C977" s="14" t="s">
        <v>321</v>
      </c>
      <c r="D977" s="14" t="s">
        <v>50</v>
      </c>
      <c r="E977" s="31" t="s">
        <v>632</v>
      </c>
      <c r="F977" s="32">
        <v>82.700000000000003</v>
      </c>
      <c r="G977" s="32"/>
      <c r="H977" s="32"/>
      <c r="I977" s="32">
        <v>-82.700000000000003</v>
      </c>
      <c r="J977" s="32"/>
      <c r="K977" s="32"/>
      <c r="L977" s="32">
        <f t="shared" si="837"/>
        <v>0</v>
      </c>
      <c r="M977" s="32">
        <f t="shared" si="838"/>
        <v>0</v>
      </c>
      <c r="N977" s="32">
        <f t="shared" si="839"/>
        <v>0</v>
      </c>
      <c r="O977" s="32"/>
      <c r="P977" s="32"/>
      <c r="Q977" s="32"/>
      <c r="R977" s="32">
        <f t="shared" si="827"/>
        <v>0</v>
      </c>
      <c r="S977" s="32">
        <f t="shared" si="828"/>
        <v>0</v>
      </c>
      <c r="T977" s="32">
        <f t="shared" si="829"/>
        <v>0</v>
      </c>
      <c r="U977" s="32"/>
      <c r="V977" s="32">
        <f t="shared" si="830"/>
        <v>0</v>
      </c>
      <c r="W977" s="32">
        <f t="shared" si="831"/>
        <v>0</v>
      </c>
      <c r="X977" s="32">
        <f t="shared" si="832"/>
        <v>0</v>
      </c>
      <c r="Y977" s="32"/>
      <c r="Z977" s="32"/>
      <c r="AA977" s="32"/>
      <c r="AB977" s="32">
        <f t="shared" si="833"/>
        <v>0</v>
      </c>
      <c r="AC977" s="32">
        <f t="shared" si="834"/>
        <v>0</v>
      </c>
      <c r="AD977" s="32">
        <f t="shared" si="835"/>
        <v>0</v>
      </c>
      <c r="AE977" s="32"/>
      <c r="AF977" s="29">
        <v>0</v>
      </c>
      <c r="AG977" s="34">
        <v>98</v>
      </c>
      <c r="AH977" s="1" t="str">
        <f t="shared" si="836"/>
        <v>0605</v>
      </c>
    </row>
    <row r="978" ht="31.5" hidden="1">
      <c r="A978" s="14" t="s">
        <v>633</v>
      </c>
      <c r="B978" s="15"/>
      <c r="C978" s="14"/>
      <c r="D978" s="14"/>
      <c r="E978" s="31" t="s">
        <v>207</v>
      </c>
      <c r="F978" s="32">
        <f t="shared" si="868"/>
        <v>106.3</v>
      </c>
      <c r="G978" s="32">
        <f t="shared" si="869"/>
        <v>106.3</v>
      </c>
      <c r="H978" s="32">
        <f t="shared" si="870"/>
        <v>106.3</v>
      </c>
      <c r="I978" s="32">
        <f t="shared" si="871"/>
        <v>-106.3</v>
      </c>
      <c r="J978" s="32">
        <f t="shared" si="872"/>
        <v>-106.3</v>
      </c>
      <c r="K978" s="32">
        <f t="shared" si="873"/>
        <v>-106.3</v>
      </c>
      <c r="L978" s="32">
        <f t="shared" si="837"/>
        <v>0</v>
      </c>
      <c r="M978" s="32">
        <f t="shared" si="838"/>
        <v>0</v>
      </c>
      <c r="N978" s="32">
        <f t="shared" si="839"/>
        <v>0</v>
      </c>
      <c r="O978" s="32">
        <f t="shared" si="874"/>
        <v>0</v>
      </c>
      <c r="P978" s="32">
        <f t="shared" si="875"/>
        <v>0</v>
      </c>
      <c r="Q978" s="32">
        <f t="shared" si="876"/>
        <v>0</v>
      </c>
      <c r="R978" s="32">
        <f t="shared" si="827"/>
        <v>0</v>
      </c>
      <c r="S978" s="32">
        <f t="shared" si="828"/>
        <v>0</v>
      </c>
      <c r="T978" s="32">
        <f t="shared" si="829"/>
        <v>0</v>
      </c>
      <c r="U978" s="32">
        <f t="shared" si="877"/>
        <v>0</v>
      </c>
      <c r="V978" s="32">
        <f t="shared" si="830"/>
        <v>0</v>
      </c>
      <c r="W978" s="32">
        <f t="shared" si="831"/>
        <v>0</v>
      </c>
      <c r="X978" s="32">
        <f t="shared" si="832"/>
        <v>0</v>
      </c>
      <c r="Y978" s="32">
        <f t="shared" si="878"/>
        <v>0</v>
      </c>
      <c r="Z978" s="32">
        <f t="shared" si="879"/>
        <v>0</v>
      </c>
      <c r="AA978" s="32">
        <f t="shared" si="880"/>
        <v>0</v>
      </c>
      <c r="AB978" s="32">
        <f t="shared" si="833"/>
        <v>0</v>
      </c>
      <c r="AC978" s="32">
        <f t="shared" si="834"/>
        <v>0</v>
      </c>
      <c r="AD978" s="32">
        <f t="shared" si="835"/>
        <v>0</v>
      </c>
      <c r="AE978" s="32">
        <f t="shared" si="881"/>
        <v>0</v>
      </c>
      <c r="AF978" s="29">
        <v>0</v>
      </c>
      <c r="AG978" s="34"/>
      <c r="AH978" s="1" t="str">
        <f t="shared" si="836"/>
        <v/>
      </c>
    </row>
    <row r="979" ht="47.25" hidden="1">
      <c r="A979" s="14" t="s">
        <v>633</v>
      </c>
      <c r="B979" s="15" t="s">
        <v>55</v>
      </c>
      <c r="C979" s="14"/>
      <c r="D979" s="14"/>
      <c r="E979" s="31" t="s">
        <v>56</v>
      </c>
      <c r="F979" s="32">
        <f t="shared" si="868"/>
        <v>106.3</v>
      </c>
      <c r="G979" s="32">
        <f t="shared" si="869"/>
        <v>106.3</v>
      </c>
      <c r="H979" s="32">
        <f t="shared" si="870"/>
        <v>106.3</v>
      </c>
      <c r="I979" s="32">
        <f t="shared" si="871"/>
        <v>-106.3</v>
      </c>
      <c r="J979" s="32">
        <f t="shared" si="872"/>
        <v>-106.3</v>
      </c>
      <c r="K979" s="32">
        <f t="shared" si="873"/>
        <v>-106.3</v>
      </c>
      <c r="L979" s="32">
        <f t="shared" si="837"/>
        <v>0</v>
      </c>
      <c r="M979" s="32">
        <f t="shared" si="838"/>
        <v>0</v>
      </c>
      <c r="N979" s="32">
        <f t="shared" si="839"/>
        <v>0</v>
      </c>
      <c r="O979" s="32">
        <f t="shared" si="874"/>
        <v>0</v>
      </c>
      <c r="P979" s="32">
        <f t="shared" si="875"/>
        <v>0</v>
      </c>
      <c r="Q979" s="32">
        <f t="shared" si="876"/>
        <v>0</v>
      </c>
      <c r="R979" s="32">
        <f t="shared" si="827"/>
        <v>0</v>
      </c>
      <c r="S979" s="32">
        <f t="shared" si="828"/>
        <v>0</v>
      </c>
      <c r="T979" s="32">
        <f t="shared" si="829"/>
        <v>0</v>
      </c>
      <c r="U979" s="32">
        <f t="shared" si="877"/>
        <v>0</v>
      </c>
      <c r="V979" s="32">
        <f t="shared" si="830"/>
        <v>0</v>
      </c>
      <c r="W979" s="32">
        <f t="shared" si="831"/>
        <v>0</v>
      </c>
      <c r="X979" s="32">
        <f t="shared" si="832"/>
        <v>0</v>
      </c>
      <c r="Y979" s="32">
        <f t="shared" si="878"/>
        <v>0</v>
      </c>
      <c r="Z979" s="32">
        <f t="shared" si="879"/>
        <v>0</v>
      </c>
      <c r="AA979" s="32">
        <f t="shared" si="880"/>
        <v>0</v>
      </c>
      <c r="AB979" s="32">
        <f t="shared" si="833"/>
        <v>0</v>
      </c>
      <c r="AC979" s="32">
        <f t="shared" si="834"/>
        <v>0</v>
      </c>
      <c r="AD979" s="32">
        <f t="shared" si="835"/>
        <v>0</v>
      </c>
      <c r="AE979" s="32">
        <f t="shared" si="881"/>
        <v>0</v>
      </c>
      <c r="AF979" s="29">
        <v>0</v>
      </c>
      <c r="AG979" s="34"/>
      <c r="AH979" s="1" t="str">
        <f t="shared" si="836"/>
        <v/>
      </c>
    </row>
    <row r="980" ht="31.5" hidden="1">
      <c r="A980" s="14" t="s">
        <v>633</v>
      </c>
      <c r="B980" s="15">
        <v>600</v>
      </c>
      <c r="C980" s="14" t="s">
        <v>321</v>
      </c>
      <c r="D980" s="14" t="s">
        <v>50</v>
      </c>
      <c r="E980" s="31" t="s">
        <v>632</v>
      </c>
      <c r="F980" s="32">
        <v>106.3</v>
      </c>
      <c r="G980" s="32">
        <v>106.3</v>
      </c>
      <c r="H980" s="32">
        <v>106.3</v>
      </c>
      <c r="I980" s="32">
        <v>-106.3</v>
      </c>
      <c r="J980" s="32">
        <v>-106.3</v>
      </c>
      <c r="K980" s="32">
        <v>-106.3</v>
      </c>
      <c r="L980" s="32">
        <f t="shared" si="837"/>
        <v>0</v>
      </c>
      <c r="M980" s="32">
        <f t="shared" si="838"/>
        <v>0</v>
      </c>
      <c r="N980" s="32">
        <f t="shared" si="839"/>
        <v>0</v>
      </c>
      <c r="O980" s="32"/>
      <c r="P980" s="32"/>
      <c r="Q980" s="32"/>
      <c r="R980" s="32">
        <f t="shared" si="827"/>
        <v>0</v>
      </c>
      <c r="S980" s="32">
        <f t="shared" si="828"/>
        <v>0</v>
      </c>
      <c r="T980" s="32">
        <f t="shared" si="829"/>
        <v>0</v>
      </c>
      <c r="U980" s="32"/>
      <c r="V980" s="32">
        <f t="shared" si="830"/>
        <v>0</v>
      </c>
      <c r="W980" s="32">
        <f t="shared" si="831"/>
        <v>0</v>
      </c>
      <c r="X980" s="32">
        <f t="shared" si="832"/>
        <v>0</v>
      </c>
      <c r="Y980" s="32"/>
      <c r="Z980" s="32"/>
      <c r="AA980" s="32"/>
      <c r="AB980" s="32">
        <f t="shared" si="833"/>
        <v>0</v>
      </c>
      <c r="AC980" s="32">
        <f t="shared" si="834"/>
        <v>0</v>
      </c>
      <c r="AD980" s="32">
        <f t="shared" si="835"/>
        <v>0</v>
      </c>
      <c r="AE980" s="32"/>
      <c r="AF980" s="29">
        <v>0</v>
      </c>
      <c r="AG980" s="34" t="s">
        <v>634</v>
      </c>
      <c r="AH980" s="1" t="str">
        <f t="shared" si="836"/>
        <v>0605</v>
      </c>
    </row>
    <row r="981" ht="31.5">
      <c r="A981" s="14" t="s">
        <v>635</v>
      </c>
      <c r="B981" s="15"/>
      <c r="C981" s="14"/>
      <c r="D981" s="14"/>
      <c r="E981" s="31" t="s">
        <v>636</v>
      </c>
      <c r="F981" s="32">
        <f>F982+F984</f>
        <v>642834.80000000005</v>
      </c>
      <c r="G981" s="32">
        <f>G982+G984</f>
        <v>971042.80000000005</v>
      </c>
      <c r="H981" s="32">
        <f>H982+H984</f>
        <v>971042.79999999993</v>
      </c>
      <c r="I981" s="32">
        <f>I982+I984</f>
        <v>-116037.704</v>
      </c>
      <c r="J981" s="32">
        <f>J982+J984</f>
        <v>0</v>
      </c>
      <c r="K981" s="32">
        <f>K982+K984</f>
        <v>0</v>
      </c>
      <c r="L981" s="32">
        <f t="shared" si="837"/>
        <v>526797.09600000002</v>
      </c>
      <c r="M981" s="32">
        <f t="shared" si="838"/>
        <v>971042.80000000005</v>
      </c>
      <c r="N981" s="32">
        <f t="shared" si="839"/>
        <v>971042.79999999993</v>
      </c>
      <c r="O981" s="32">
        <f>O982+O984</f>
        <v>0</v>
      </c>
      <c r="P981" s="32">
        <f>P982+P984</f>
        <v>0</v>
      </c>
      <c r="Q981" s="32">
        <f>Q982+Q984</f>
        <v>0</v>
      </c>
      <c r="R981" s="32">
        <f t="shared" si="827"/>
        <v>526797.09600000002</v>
      </c>
      <c r="S981" s="32">
        <f t="shared" si="828"/>
        <v>971042.80000000005</v>
      </c>
      <c r="T981" s="32">
        <f t="shared" si="829"/>
        <v>971042.79999999993</v>
      </c>
      <c r="U981" s="32">
        <f>U982+U984</f>
        <v>0</v>
      </c>
      <c r="V981" s="32">
        <f t="shared" si="830"/>
        <v>526797.09600000002</v>
      </c>
      <c r="W981" s="32">
        <f t="shared" si="831"/>
        <v>971042.80000000005</v>
      </c>
      <c r="X981" s="32">
        <f t="shared" si="832"/>
        <v>971042.79999999993</v>
      </c>
      <c r="Y981" s="32">
        <f>Y982+Y984</f>
        <v>0</v>
      </c>
      <c r="Z981" s="32">
        <f>Z982+Z984</f>
        <v>0</v>
      </c>
      <c r="AA981" s="32">
        <f>AA982+AA984</f>
        <v>0</v>
      </c>
      <c r="AB981" s="32">
        <f t="shared" si="833"/>
        <v>526797.09600000002</v>
      </c>
      <c r="AC981" s="32">
        <f t="shared" si="834"/>
        <v>971042.80000000005</v>
      </c>
      <c r="AD981" s="32">
        <f t="shared" si="835"/>
        <v>971042.79999999993</v>
      </c>
      <c r="AE981" s="32">
        <f>AE982+AE984</f>
        <v>0</v>
      </c>
      <c r="AF981" s="33"/>
      <c r="AG981" s="34"/>
      <c r="AH981" s="1" t="str">
        <f t="shared" si="836"/>
        <v/>
      </c>
    </row>
    <row r="982" ht="31.5">
      <c r="A982" s="14" t="s">
        <v>635</v>
      </c>
      <c r="B982" s="15" t="s">
        <v>48</v>
      </c>
      <c r="C982" s="14"/>
      <c r="D982" s="14"/>
      <c r="E982" s="31" t="s">
        <v>49</v>
      </c>
      <c r="F982" s="32">
        <f>F983</f>
        <v>642649.10000000009</v>
      </c>
      <c r="G982" s="32">
        <f>G983</f>
        <v>970942.5</v>
      </c>
      <c r="H982" s="32">
        <f>H983</f>
        <v>970982.69999999995</v>
      </c>
      <c r="I982" s="32">
        <f>I983</f>
        <v>-116037.704</v>
      </c>
      <c r="J982" s="32">
        <f>J983</f>
        <v>0</v>
      </c>
      <c r="K982" s="32">
        <f>K983</f>
        <v>0</v>
      </c>
      <c r="L982" s="32">
        <f t="shared" si="837"/>
        <v>526611.39600000007</v>
      </c>
      <c r="M982" s="32">
        <f t="shared" si="838"/>
        <v>970942.5</v>
      </c>
      <c r="N982" s="32">
        <f t="shared" si="839"/>
        <v>970982.69999999995</v>
      </c>
      <c r="O982" s="32">
        <f>O983</f>
        <v>0</v>
      </c>
      <c r="P982" s="32">
        <f>P983</f>
        <v>0</v>
      </c>
      <c r="Q982" s="32">
        <f>Q983</f>
        <v>0</v>
      </c>
      <c r="R982" s="32">
        <f t="shared" si="827"/>
        <v>526611.39600000007</v>
      </c>
      <c r="S982" s="32">
        <f t="shared" si="828"/>
        <v>970942.5</v>
      </c>
      <c r="T982" s="32">
        <f t="shared" si="829"/>
        <v>970982.69999999995</v>
      </c>
      <c r="U982" s="32">
        <f>U983</f>
        <v>0</v>
      </c>
      <c r="V982" s="32">
        <f t="shared" si="830"/>
        <v>526611.39600000007</v>
      </c>
      <c r="W982" s="32">
        <f t="shared" si="831"/>
        <v>970942.5</v>
      </c>
      <c r="X982" s="32">
        <f t="shared" si="832"/>
        <v>970982.69999999995</v>
      </c>
      <c r="Y982" s="32">
        <f>Y983</f>
        <v>0</v>
      </c>
      <c r="Z982" s="32">
        <f>Z983</f>
        <v>0</v>
      </c>
      <c r="AA982" s="32">
        <f>AA983</f>
        <v>0</v>
      </c>
      <c r="AB982" s="32">
        <f t="shared" si="833"/>
        <v>526611.39600000007</v>
      </c>
      <c r="AC982" s="32">
        <f t="shared" si="834"/>
        <v>970942.5</v>
      </c>
      <c r="AD982" s="32">
        <f t="shared" si="835"/>
        <v>970982.69999999995</v>
      </c>
      <c r="AE982" s="32">
        <f>AE983</f>
        <v>0</v>
      </c>
      <c r="AF982" s="33"/>
      <c r="AG982" s="34"/>
      <c r="AH982" s="1" t="str">
        <f t="shared" si="836"/>
        <v/>
      </c>
    </row>
    <row r="983">
      <c r="A983" s="14" t="s">
        <v>635</v>
      </c>
      <c r="B983" s="15">
        <v>200</v>
      </c>
      <c r="C983" s="14" t="s">
        <v>50</v>
      </c>
      <c r="D983" s="14" t="s">
        <v>51</v>
      </c>
      <c r="E983" s="31" t="s">
        <v>52</v>
      </c>
      <c r="F983" s="32">
        <v>642649.10000000009</v>
      </c>
      <c r="G983" s="32">
        <v>970942.5</v>
      </c>
      <c r="H983" s="32">
        <v>970982.69999999995</v>
      </c>
      <c r="I983" s="37">
        <v>-116037.704</v>
      </c>
      <c r="J983" s="32"/>
      <c r="K983" s="32"/>
      <c r="L983" s="32">
        <f t="shared" si="837"/>
        <v>526611.39600000007</v>
      </c>
      <c r="M983" s="32">
        <f t="shared" si="838"/>
        <v>970942.5</v>
      </c>
      <c r="N983" s="32">
        <f t="shared" si="839"/>
        <v>970982.69999999995</v>
      </c>
      <c r="O983" s="32"/>
      <c r="P983" s="32"/>
      <c r="Q983" s="32"/>
      <c r="R983" s="32">
        <f t="shared" si="827"/>
        <v>526611.39600000007</v>
      </c>
      <c r="S983" s="32">
        <f t="shared" si="828"/>
        <v>970942.5</v>
      </c>
      <c r="T983" s="32">
        <f t="shared" si="829"/>
        <v>970982.69999999995</v>
      </c>
      <c r="U983" s="32"/>
      <c r="V983" s="32">
        <f t="shared" si="830"/>
        <v>526611.39600000007</v>
      </c>
      <c r="W983" s="32">
        <f t="shared" si="831"/>
        <v>970942.5</v>
      </c>
      <c r="X983" s="32">
        <f t="shared" si="832"/>
        <v>970982.69999999995</v>
      </c>
      <c r="Y983" s="32"/>
      <c r="Z983" s="32"/>
      <c r="AA983" s="32"/>
      <c r="AB983" s="32">
        <f t="shared" si="833"/>
        <v>526611.39600000007</v>
      </c>
      <c r="AC983" s="32">
        <f t="shared" si="834"/>
        <v>970942.5</v>
      </c>
      <c r="AD983" s="32">
        <f t="shared" si="835"/>
        <v>970982.69999999995</v>
      </c>
      <c r="AE983" s="32"/>
      <c r="AF983" s="33"/>
      <c r="AG983" s="34">
        <v>48</v>
      </c>
      <c r="AH983" s="1" t="str">
        <f t="shared" si="836"/>
        <v>0503</v>
      </c>
    </row>
    <row r="984">
      <c r="A984" s="14" t="s">
        <v>635</v>
      </c>
      <c r="B984" s="15" t="s">
        <v>44</v>
      </c>
      <c r="C984" s="14"/>
      <c r="D984" s="14"/>
      <c r="E984" s="31" t="s">
        <v>45</v>
      </c>
      <c r="F984" s="32">
        <f>F985</f>
        <v>185.69999999999999</v>
      </c>
      <c r="G984" s="32">
        <f>G985</f>
        <v>100.3</v>
      </c>
      <c r="H984" s="32">
        <f>H985</f>
        <v>60.100000000000001</v>
      </c>
      <c r="I984" s="32">
        <f>I985</f>
        <v>0</v>
      </c>
      <c r="J984" s="32">
        <f>J985</f>
        <v>0</v>
      </c>
      <c r="K984" s="32">
        <f>K985</f>
        <v>0</v>
      </c>
      <c r="L984" s="32">
        <f t="shared" si="837"/>
        <v>185.69999999999999</v>
      </c>
      <c r="M984" s="32">
        <f t="shared" si="838"/>
        <v>100.3</v>
      </c>
      <c r="N984" s="32">
        <f t="shared" si="839"/>
        <v>60.100000000000001</v>
      </c>
      <c r="O984" s="32">
        <f>O985</f>
        <v>0</v>
      </c>
      <c r="P984" s="32">
        <f>P985</f>
        <v>0</v>
      </c>
      <c r="Q984" s="32">
        <f>Q985</f>
        <v>0</v>
      </c>
      <c r="R984" s="32">
        <f t="shared" si="827"/>
        <v>185.69999999999999</v>
      </c>
      <c r="S984" s="32">
        <f t="shared" si="828"/>
        <v>100.3</v>
      </c>
      <c r="T984" s="32">
        <f t="shared" si="829"/>
        <v>60.100000000000001</v>
      </c>
      <c r="U984" s="32">
        <f>U985</f>
        <v>0</v>
      </c>
      <c r="V984" s="32">
        <f t="shared" si="830"/>
        <v>185.69999999999999</v>
      </c>
      <c r="W984" s="32">
        <f t="shared" si="831"/>
        <v>100.3</v>
      </c>
      <c r="X984" s="32">
        <f t="shared" si="832"/>
        <v>60.100000000000001</v>
      </c>
      <c r="Y984" s="32">
        <f>Y985</f>
        <v>0</v>
      </c>
      <c r="Z984" s="32">
        <f>Z985</f>
        <v>0</v>
      </c>
      <c r="AA984" s="32">
        <f>AA985</f>
        <v>0</v>
      </c>
      <c r="AB984" s="32">
        <f t="shared" si="833"/>
        <v>185.69999999999999</v>
      </c>
      <c r="AC984" s="32">
        <f t="shared" si="834"/>
        <v>100.3</v>
      </c>
      <c r="AD984" s="32">
        <f t="shared" si="835"/>
        <v>60.100000000000001</v>
      </c>
      <c r="AE984" s="32">
        <f>AE985</f>
        <v>0</v>
      </c>
      <c r="AF984" s="33"/>
      <c r="AG984" s="34"/>
      <c r="AH984" s="1" t="str">
        <f t="shared" si="836"/>
        <v/>
      </c>
    </row>
    <row r="985">
      <c r="A985" s="14" t="s">
        <v>635</v>
      </c>
      <c r="B985" s="15">
        <v>800</v>
      </c>
      <c r="C985" s="14" t="s">
        <v>50</v>
      </c>
      <c r="D985" s="14" t="s">
        <v>51</v>
      </c>
      <c r="E985" s="31" t="s">
        <v>52</v>
      </c>
      <c r="F985" s="32">
        <v>185.69999999999999</v>
      </c>
      <c r="G985" s="32">
        <v>100.3</v>
      </c>
      <c r="H985" s="32">
        <v>60.100000000000001</v>
      </c>
      <c r="I985" s="32"/>
      <c r="J985" s="32"/>
      <c r="K985" s="32"/>
      <c r="L985" s="32">
        <f t="shared" si="837"/>
        <v>185.69999999999999</v>
      </c>
      <c r="M985" s="32">
        <f t="shared" si="838"/>
        <v>100.3</v>
      </c>
      <c r="N985" s="32">
        <f t="shared" si="839"/>
        <v>60.100000000000001</v>
      </c>
      <c r="O985" s="32"/>
      <c r="P985" s="32"/>
      <c r="Q985" s="32"/>
      <c r="R985" s="32">
        <f t="shared" si="827"/>
        <v>185.69999999999999</v>
      </c>
      <c r="S985" s="32">
        <f t="shared" si="828"/>
        <v>100.3</v>
      </c>
      <c r="T985" s="32">
        <f t="shared" si="829"/>
        <v>60.100000000000001</v>
      </c>
      <c r="U985" s="32"/>
      <c r="V985" s="32">
        <f t="shared" si="830"/>
        <v>185.69999999999999</v>
      </c>
      <c r="W985" s="32">
        <f t="shared" si="831"/>
        <v>100.3</v>
      </c>
      <c r="X985" s="32">
        <f t="shared" si="832"/>
        <v>60.100000000000001</v>
      </c>
      <c r="Y985" s="32"/>
      <c r="Z985" s="32"/>
      <c r="AA985" s="32"/>
      <c r="AB985" s="32">
        <f t="shared" si="833"/>
        <v>185.69999999999999</v>
      </c>
      <c r="AC985" s="32">
        <f t="shared" si="834"/>
        <v>100.3</v>
      </c>
      <c r="AD985" s="32">
        <f t="shared" si="835"/>
        <v>60.100000000000001</v>
      </c>
      <c r="AE985" s="32"/>
      <c r="AF985" s="33"/>
      <c r="AG985" s="34"/>
      <c r="AH985" s="1" t="str">
        <f t="shared" si="836"/>
        <v>0503</v>
      </c>
    </row>
    <row r="986" ht="47.25">
      <c r="A986" s="14" t="s">
        <v>637</v>
      </c>
      <c r="B986" s="15"/>
      <c r="C986" s="14"/>
      <c r="D986" s="14"/>
      <c r="E986" s="31" t="s">
        <v>638</v>
      </c>
      <c r="F986" s="32">
        <f t="shared" ref="F986:F1011" si="882">F987</f>
        <v>54362.099999999999</v>
      </c>
      <c r="G986" s="32">
        <f t="shared" ref="G986:G1011" si="883">G987</f>
        <v>54362.099999999999</v>
      </c>
      <c r="H986" s="32">
        <f t="shared" ref="H986:H1011" si="884">H987</f>
        <v>54362.099999999999</v>
      </c>
      <c r="I986" s="32">
        <f t="shared" ref="I986:I1011" si="885">I987</f>
        <v>0</v>
      </c>
      <c r="J986" s="32">
        <f t="shared" ref="J986:J1011" si="886">J987</f>
        <v>0</v>
      </c>
      <c r="K986" s="32">
        <f t="shared" ref="K986:K1011" si="887">K987</f>
        <v>0</v>
      </c>
      <c r="L986" s="32">
        <f t="shared" si="837"/>
        <v>54362.099999999999</v>
      </c>
      <c r="M986" s="32">
        <f t="shared" si="838"/>
        <v>54362.099999999999</v>
      </c>
      <c r="N986" s="32">
        <f t="shared" si="839"/>
        <v>54362.099999999999</v>
      </c>
      <c r="O986" s="32">
        <f t="shared" ref="O986:O993" si="888">O987</f>
        <v>0</v>
      </c>
      <c r="P986" s="32">
        <f t="shared" ref="P986:P1011" si="889">P987</f>
        <v>0</v>
      </c>
      <c r="Q986" s="32">
        <f t="shared" ref="Q986:Q1011" si="890">Q987</f>
        <v>0</v>
      </c>
      <c r="R986" s="32">
        <f t="shared" si="827"/>
        <v>54362.099999999999</v>
      </c>
      <c r="S986" s="32">
        <f t="shared" si="828"/>
        <v>54362.099999999999</v>
      </c>
      <c r="T986" s="32">
        <f t="shared" si="829"/>
        <v>54362.099999999999</v>
      </c>
      <c r="U986" s="32">
        <f t="shared" ref="U986:U1008" si="891">U987</f>
        <v>0</v>
      </c>
      <c r="V986" s="32">
        <f t="shared" si="830"/>
        <v>54362.099999999999</v>
      </c>
      <c r="W986" s="32">
        <f t="shared" si="831"/>
        <v>54362.099999999999</v>
      </c>
      <c r="X986" s="32">
        <f t="shared" si="832"/>
        <v>54362.099999999999</v>
      </c>
      <c r="Y986" s="32">
        <f t="shared" ref="Y986:Y1008" si="892">Y987</f>
        <v>-6375.2370000000001</v>
      </c>
      <c r="Z986" s="32">
        <f t="shared" ref="Z986:Z1008" si="893">Z987</f>
        <v>0</v>
      </c>
      <c r="AA986" s="32">
        <f t="shared" ref="AA986:AA1008" si="894">AA987</f>
        <v>0</v>
      </c>
      <c r="AB986" s="32">
        <f t="shared" si="833"/>
        <v>47986.862999999998</v>
      </c>
      <c r="AC986" s="32">
        <f t="shared" si="834"/>
        <v>54362.099999999999</v>
      </c>
      <c r="AD986" s="32">
        <f t="shared" si="835"/>
        <v>54362.099999999999</v>
      </c>
      <c r="AE986" s="32">
        <f t="shared" ref="AE986:AE1008" si="895">AE987</f>
        <v>0</v>
      </c>
      <c r="AF986" s="33"/>
      <c r="AG986" s="34"/>
      <c r="AH986" s="1" t="str">
        <f t="shared" si="836"/>
        <v/>
      </c>
    </row>
    <row r="987" ht="31.5">
      <c r="A987" s="14" t="s">
        <v>637</v>
      </c>
      <c r="B987" s="15" t="s">
        <v>48</v>
      </c>
      <c r="C987" s="14"/>
      <c r="D987" s="14"/>
      <c r="E987" s="31" t="s">
        <v>49</v>
      </c>
      <c r="F987" s="32">
        <f t="shared" si="882"/>
        <v>54362.099999999999</v>
      </c>
      <c r="G987" s="32">
        <f t="shared" si="883"/>
        <v>54362.099999999999</v>
      </c>
      <c r="H987" s="32">
        <f t="shared" si="884"/>
        <v>54362.099999999999</v>
      </c>
      <c r="I987" s="32">
        <f t="shared" si="885"/>
        <v>0</v>
      </c>
      <c r="J987" s="32">
        <f t="shared" si="886"/>
        <v>0</v>
      </c>
      <c r="K987" s="32">
        <f t="shared" si="887"/>
        <v>0</v>
      </c>
      <c r="L987" s="32">
        <f t="shared" si="837"/>
        <v>54362.099999999999</v>
      </c>
      <c r="M987" s="32">
        <f t="shared" si="838"/>
        <v>54362.099999999999</v>
      </c>
      <c r="N987" s="32">
        <f t="shared" si="839"/>
        <v>54362.099999999999</v>
      </c>
      <c r="O987" s="32">
        <f t="shared" si="888"/>
        <v>0</v>
      </c>
      <c r="P987" s="32">
        <f t="shared" si="889"/>
        <v>0</v>
      </c>
      <c r="Q987" s="32">
        <f t="shared" si="890"/>
        <v>0</v>
      </c>
      <c r="R987" s="32">
        <f t="shared" si="827"/>
        <v>54362.099999999999</v>
      </c>
      <c r="S987" s="32">
        <f t="shared" si="828"/>
        <v>54362.099999999999</v>
      </c>
      <c r="T987" s="32">
        <f t="shared" si="829"/>
        <v>54362.099999999999</v>
      </c>
      <c r="U987" s="32">
        <f t="shared" si="891"/>
        <v>0</v>
      </c>
      <c r="V987" s="32">
        <f t="shared" si="830"/>
        <v>54362.099999999999</v>
      </c>
      <c r="W987" s="32">
        <f t="shared" si="831"/>
        <v>54362.099999999999</v>
      </c>
      <c r="X987" s="32">
        <f t="shared" si="832"/>
        <v>54362.099999999999</v>
      </c>
      <c r="Y987" s="32">
        <f t="shared" si="892"/>
        <v>-6375.2370000000001</v>
      </c>
      <c r="Z987" s="32">
        <f t="shared" si="893"/>
        <v>0</v>
      </c>
      <c r="AA987" s="32">
        <f t="shared" si="894"/>
        <v>0</v>
      </c>
      <c r="AB987" s="32">
        <f t="shared" si="833"/>
        <v>47986.862999999998</v>
      </c>
      <c r="AC987" s="32">
        <f t="shared" si="834"/>
        <v>54362.099999999999</v>
      </c>
      <c r="AD987" s="32">
        <f t="shared" si="835"/>
        <v>54362.099999999999</v>
      </c>
      <c r="AE987" s="32">
        <f t="shared" si="895"/>
        <v>0</v>
      </c>
      <c r="AF987" s="33"/>
      <c r="AG987" s="34"/>
      <c r="AH987" s="1" t="str">
        <f t="shared" si="836"/>
        <v/>
      </c>
    </row>
    <row r="988">
      <c r="A988" s="14" t="s">
        <v>637</v>
      </c>
      <c r="B988" s="15">
        <v>200</v>
      </c>
      <c r="C988" s="14" t="s">
        <v>50</v>
      </c>
      <c r="D988" s="14" t="s">
        <v>51</v>
      </c>
      <c r="E988" s="31" t="s">
        <v>52</v>
      </c>
      <c r="F988" s="32">
        <v>54362.099999999999</v>
      </c>
      <c r="G988" s="32">
        <v>54362.099999999999</v>
      </c>
      <c r="H988" s="32">
        <v>54362.099999999999</v>
      </c>
      <c r="I988" s="32"/>
      <c r="J988" s="32"/>
      <c r="K988" s="32"/>
      <c r="L988" s="32">
        <f t="shared" si="837"/>
        <v>54362.099999999999</v>
      </c>
      <c r="M988" s="32">
        <f t="shared" si="838"/>
        <v>54362.099999999999</v>
      </c>
      <c r="N988" s="32">
        <f t="shared" si="839"/>
        <v>54362.099999999999</v>
      </c>
      <c r="O988" s="32"/>
      <c r="P988" s="32"/>
      <c r="Q988" s="32"/>
      <c r="R988" s="32">
        <f t="shared" si="827"/>
        <v>54362.099999999999</v>
      </c>
      <c r="S988" s="32">
        <f t="shared" si="828"/>
        <v>54362.099999999999</v>
      </c>
      <c r="T988" s="32">
        <f t="shared" si="829"/>
        <v>54362.099999999999</v>
      </c>
      <c r="U988" s="32"/>
      <c r="V988" s="32">
        <f t="shared" si="830"/>
        <v>54362.099999999999</v>
      </c>
      <c r="W988" s="32">
        <f t="shared" si="831"/>
        <v>54362.099999999999</v>
      </c>
      <c r="X988" s="32">
        <f t="shared" si="832"/>
        <v>54362.099999999999</v>
      </c>
      <c r="Y988" s="32">
        <v>-6375.2370000000001</v>
      </c>
      <c r="Z988" s="32"/>
      <c r="AA988" s="32"/>
      <c r="AB988" s="32">
        <f t="shared" si="833"/>
        <v>47986.862999999998</v>
      </c>
      <c r="AC988" s="32">
        <f t="shared" si="834"/>
        <v>54362.099999999999</v>
      </c>
      <c r="AD988" s="32">
        <f t="shared" si="835"/>
        <v>54362.099999999999</v>
      </c>
      <c r="AE988" s="32"/>
      <c r="AF988" s="33"/>
      <c r="AG988" s="34"/>
      <c r="AH988" s="1" t="str">
        <f t="shared" si="836"/>
        <v>0503</v>
      </c>
    </row>
    <row r="989" ht="47.25">
      <c r="A989" s="14" t="s">
        <v>639</v>
      </c>
      <c r="B989" s="15"/>
      <c r="C989" s="14"/>
      <c r="D989" s="14"/>
      <c r="E989" s="31" t="s">
        <v>640</v>
      </c>
      <c r="F989" s="32">
        <f t="shared" si="882"/>
        <v>83099.700000000012</v>
      </c>
      <c r="G989" s="32">
        <f t="shared" si="883"/>
        <v>123099.7</v>
      </c>
      <c r="H989" s="32">
        <f t="shared" si="884"/>
        <v>114935</v>
      </c>
      <c r="I989" s="32">
        <f t="shared" si="885"/>
        <v>0</v>
      </c>
      <c r="J989" s="32">
        <f t="shared" si="886"/>
        <v>-7430.3999999999996</v>
      </c>
      <c r="K989" s="32">
        <f t="shared" si="887"/>
        <v>0</v>
      </c>
      <c r="L989" s="32">
        <f t="shared" si="837"/>
        <v>83099.700000000012</v>
      </c>
      <c r="M989" s="32">
        <f t="shared" si="838"/>
        <v>115669.3</v>
      </c>
      <c r="N989" s="32">
        <f t="shared" si="839"/>
        <v>114935</v>
      </c>
      <c r="O989" s="32">
        <f t="shared" si="888"/>
        <v>-20000</v>
      </c>
      <c r="P989" s="32">
        <f t="shared" si="889"/>
        <v>0</v>
      </c>
      <c r="Q989" s="32">
        <f t="shared" si="890"/>
        <v>20000</v>
      </c>
      <c r="R989" s="32">
        <f t="shared" si="827"/>
        <v>63099.700000000012</v>
      </c>
      <c r="S989" s="32">
        <f t="shared" si="828"/>
        <v>115669.3</v>
      </c>
      <c r="T989" s="32">
        <f t="shared" si="829"/>
        <v>134935</v>
      </c>
      <c r="U989" s="32">
        <f t="shared" si="891"/>
        <v>0</v>
      </c>
      <c r="V989" s="32">
        <f t="shared" si="830"/>
        <v>63099.700000000012</v>
      </c>
      <c r="W989" s="32">
        <f t="shared" si="831"/>
        <v>115669.3</v>
      </c>
      <c r="X989" s="32">
        <f t="shared" si="832"/>
        <v>134935</v>
      </c>
      <c r="Y989" s="32">
        <f t="shared" si="892"/>
        <v>0</v>
      </c>
      <c r="Z989" s="32">
        <f t="shared" si="893"/>
        <v>0</v>
      </c>
      <c r="AA989" s="32">
        <f t="shared" si="894"/>
        <v>0</v>
      </c>
      <c r="AB989" s="32">
        <f t="shared" si="833"/>
        <v>63099.700000000012</v>
      </c>
      <c r="AC989" s="32">
        <f t="shared" si="834"/>
        <v>115669.3</v>
      </c>
      <c r="AD989" s="32">
        <f t="shared" si="835"/>
        <v>134935</v>
      </c>
      <c r="AE989" s="32">
        <f t="shared" si="895"/>
        <v>0</v>
      </c>
      <c r="AF989" s="33"/>
      <c r="AG989" s="34"/>
      <c r="AH989" s="1" t="str">
        <f t="shared" si="836"/>
        <v/>
      </c>
    </row>
    <row r="990" ht="31.5">
      <c r="A990" s="14" t="s">
        <v>639</v>
      </c>
      <c r="B990" s="15" t="s">
        <v>48</v>
      </c>
      <c r="C990" s="14"/>
      <c r="D990" s="14"/>
      <c r="E990" s="31" t="s">
        <v>49</v>
      </c>
      <c r="F990" s="32">
        <f t="shared" si="882"/>
        <v>83099.700000000012</v>
      </c>
      <c r="G990" s="32">
        <f t="shared" si="883"/>
        <v>123099.7</v>
      </c>
      <c r="H990" s="32">
        <f t="shared" si="884"/>
        <v>114935</v>
      </c>
      <c r="I990" s="32">
        <f t="shared" si="885"/>
        <v>0</v>
      </c>
      <c r="J990" s="32">
        <f t="shared" si="886"/>
        <v>-7430.3999999999996</v>
      </c>
      <c r="K990" s="32">
        <f t="shared" si="887"/>
        <v>0</v>
      </c>
      <c r="L990" s="32">
        <f t="shared" si="837"/>
        <v>83099.700000000012</v>
      </c>
      <c r="M990" s="32">
        <f t="shared" si="838"/>
        <v>115669.3</v>
      </c>
      <c r="N990" s="32">
        <f t="shared" si="839"/>
        <v>114935</v>
      </c>
      <c r="O990" s="32">
        <f t="shared" si="888"/>
        <v>-20000</v>
      </c>
      <c r="P990" s="32">
        <f t="shared" si="889"/>
        <v>0</v>
      </c>
      <c r="Q990" s="32">
        <f t="shared" si="890"/>
        <v>20000</v>
      </c>
      <c r="R990" s="32">
        <f t="shared" si="827"/>
        <v>63099.700000000012</v>
      </c>
      <c r="S990" s="32">
        <f t="shared" si="828"/>
        <v>115669.3</v>
      </c>
      <c r="T990" s="32">
        <f t="shared" si="829"/>
        <v>134935</v>
      </c>
      <c r="U990" s="32">
        <f t="shared" si="891"/>
        <v>0</v>
      </c>
      <c r="V990" s="32">
        <f t="shared" si="830"/>
        <v>63099.700000000012</v>
      </c>
      <c r="W990" s="32">
        <f t="shared" si="831"/>
        <v>115669.3</v>
      </c>
      <c r="X990" s="32">
        <f t="shared" si="832"/>
        <v>134935</v>
      </c>
      <c r="Y990" s="32">
        <f t="shared" si="892"/>
        <v>0</v>
      </c>
      <c r="Z990" s="32">
        <f t="shared" si="893"/>
        <v>0</v>
      </c>
      <c r="AA990" s="32">
        <f t="shared" si="894"/>
        <v>0</v>
      </c>
      <c r="AB990" s="32">
        <f t="shared" si="833"/>
        <v>63099.700000000012</v>
      </c>
      <c r="AC990" s="32">
        <f t="shared" si="834"/>
        <v>115669.3</v>
      </c>
      <c r="AD990" s="32">
        <f t="shared" si="835"/>
        <v>134935</v>
      </c>
      <c r="AE990" s="32">
        <f t="shared" si="895"/>
        <v>0</v>
      </c>
      <c r="AF990" s="33"/>
      <c r="AG990" s="34"/>
      <c r="AH990" s="1" t="str">
        <f t="shared" si="836"/>
        <v/>
      </c>
    </row>
    <row r="991">
      <c r="A991" s="14" t="s">
        <v>639</v>
      </c>
      <c r="B991" s="15">
        <v>200</v>
      </c>
      <c r="C991" s="14" t="s">
        <v>50</v>
      </c>
      <c r="D991" s="14" t="s">
        <v>51</v>
      </c>
      <c r="E991" s="31" t="s">
        <v>52</v>
      </c>
      <c r="F991" s="32">
        <v>83099.700000000012</v>
      </c>
      <c r="G991" s="32">
        <v>123099.7</v>
      </c>
      <c r="H991" s="32">
        <v>114935</v>
      </c>
      <c r="I991" s="32"/>
      <c r="J991" s="37">
        <v>-7430.3999999999996</v>
      </c>
      <c r="K991" s="32"/>
      <c r="L991" s="32">
        <f t="shared" si="837"/>
        <v>83099.700000000012</v>
      </c>
      <c r="M991" s="32">
        <f t="shared" si="838"/>
        <v>115669.3</v>
      </c>
      <c r="N991" s="32">
        <f t="shared" si="839"/>
        <v>114935</v>
      </c>
      <c r="O991" s="32">
        <v>-20000</v>
      </c>
      <c r="P991" s="32"/>
      <c r="Q991" s="32">
        <v>20000</v>
      </c>
      <c r="R991" s="32">
        <f t="shared" si="827"/>
        <v>63099.700000000012</v>
      </c>
      <c r="S991" s="32">
        <f t="shared" si="828"/>
        <v>115669.3</v>
      </c>
      <c r="T991" s="32">
        <f t="shared" si="829"/>
        <v>134935</v>
      </c>
      <c r="U991" s="32"/>
      <c r="V991" s="32">
        <f t="shared" si="830"/>
        <v>63099.700000000012</v>
      </c>
      <c r="W991" s="32">
        <f t="shared" si="831"/>
        <v>115669.3</v>
      </c>
      <c r="X991" s="32">
        <f t="shared" si="832"/>
        <v>134935</v>
      </c>
      <c r="Y991" s="32"/>
      <c r="Z991" s="32"/>
      <c r="AA991" s="32"/>
      <c r="AB991" s="32">
        <f t="shared" si="833"/>
        <v>63099.700000000012</v>
      </c>
      <c r="AC991" s="32">
        <f t="shared" si="834"/>
        <v>115669.3</v>
      </c>
      <c r="AD991" s="32">
        <f t="shared" si="835"/>
        <v>134935</v>
      </c>
      <c r="AE991" s="32"/>
      <c r="AF991" s="33"/>
      <c r="AG991" s="34">
        <v>8</v>
      </c>
      <c r="AH991" s="1" t="str">
        <f t="shared" si="836"/>
        <v>0503</v>
      </c>
    </row>
    <row r="992" ht="47.25">
      <c r="A992" s="14" t="s">
        <v>641</v>
      </c>
      <c r="B992" s="15"/>
      <c r="C992" s="14"/>
      <c r="D992" s="14"/>
      <c r="E992" s="31" t="s">
        <v>642</v>
      </c>
      <c r="F992" s="32">
        <f t="shared" si="882"/>
        <v>1782.8</v>
      </c>
      <c r="G992" s="32">
        <f t="shared" si="883"/>
        <v>1782.8</v>
      </c>
      <c r="H992" s="32">
        <f t="shared" si="884"/>
        <v>1782.8</v>
      </c>
      <c r="I992" s="32">
        <f t="shared" si="885"/>
        <v>0</v>
      </c>
      <c r="J992" s="32">
        <f t="shared" si="886"/>
        <v>0</v>
      </c>
      <c r="K992" s="32">
        <f t="shared" si="887"/>
        <v>0</v>
      </c>
      <c r="L992" s="32">
        <f t="shared" si="837"/>
        <v>1782.8</v>
      </c>
      <c r="M992" s="32">
        <f t="shared" si="838"/>
        <v>1782.8</v>
      </c>
      <c r="N992" s="32">
        <f t="shared" si="839"/>
        <v>1782.8</v>
      </c>
      <c r="O992" s="32">
        <f t="shared" si="888"/>
        <v>4759.1999999999998</v>
      </c>
      <c r="P992" s="32">
        <f t="shared" si="889"/>
        <v>0</v>
      </c>
      <c r="Q992" s="32">
        <f t="shared" si="890"/>
        <v>0</v>
      </c>
      <c r="R992" s="32">
        <f t="shared" si="827"/>
        <v>6542</v>
      </c>
      <c r="S992" s="32">
        <f t="shared" si="828"/>
        <v>1782.8</v>
      </c>
      <c r="T992" s="32">
        <f t="shared" si="829"/>
        <v>1782.8</v>
      </c>
      <c r="U992" s="32">
        <f t="shared" si="891"/>
        <v>0</v>
      </c>
      <c r="V992" s="32">
        <f t="shared" si="830"/>
        <v>6542</v>
      </c>
      <c r="W992" s="32">
        <f t="shared" si="831"/>
        <v>1782.8</v>
      </c>
      <c r="X992" s="32">
        <f t="shared" si="832"/>
        <v>1782.8</v>
      </c>
      <c r="Y992" s="32">
        <f t="shared" si="892"/>
        <v>-80</v>
      </c>
      <c r="Z992" s="32">
        <f t="shared" si="893"/>
        <v>0</v>
      </c>
      <c r="AA992" s="32">
        <f t="shared" si="894"/>
        <v>0</v>
      </c>
      <c r="AB992" s="32">
        <f t="shared" si="833"/>
        <v>6462</v>
      </c>
      <c r="AC992" s="32">
        <f t="shared" si="834"/>
        <v>1782.8</v>
      </c>
      <c r="AD992" s="32">
        <f t="shared" si="835"/>
        <v>1782.8</v>
      </c>
      <c r="AE992" s="32">
        <f t="shared" si="895"/>
        <v>0</v>
      </c>
      <c r="AF992" s="33"/>
      <c r="AG992" s="34"/>
      <c r="AH992" s="1" t="str">
        <f t="shared" si="836"/>
        <v/>
      </c>
    </row>
    <row r="993" ht="31.5">
      <c r="A993" s="14" t="s">
        <v>641</v>
      </c>
      <c r="B993" s="15" t="s">
        <v>48</v>
      </c>
      <c r="C993" s="14"/>
      <c r="D993" s="14"/>
      <c r="E993" s="31" t="s">
        <v>49</v>
      </c>
      <c r="F993" s="32">
        <f t="shared" si="882"/>
        <v>1782.8</v>
      </c>
      <c r="G993" s="32">
        <f t="shared" si="883"/>
        <v>1782.8</v>
      </c>
      <c r="H993" s="32">
        <f t="shared" si="884"/>
        <v>1782.8</v>
      </c>
      <c r="I993" s="32">
        <f t="shared" si="885"/>
        <v>0</v>
      </c>
      <c r="J993" s="32">
        <f t="shared" si="886"/>
        <v>0</v>
      </c>
      <c r="K993" s="32">
        <f t="shared" si="887"/>
        <v>0</v>
      </c>
      <c r="L993" s="32">
        <f t="shared" si="837"/>
        <v>1782.8</v>
      </c>
      <c r="M993" s="32">
        <f t="shared" si="838"/>
        <v>1782.8</v>
      </c>
      <c r="N993" s="32">
        <f t="shared" si="839"/>
        <v>1782.8</v>
      </c>
      <c r="O993" s="32">
        <f t="shared" si="888"/>
        <v>4759.1999999999998</v>
      </c>
      <c r="P993" s="32">
        <f t="shared" si="889"/>
        <v>0</v>
      </c>
      <c r="Q993" s="32">
        <f t="shared" si="890"/>
        <v>0</v>
      </c>
      <c r="R993" s="32">
        <f t="shared" si="827"/>
        <v>6542</v>
      </c>
      <c r="S993" s="32">
        <f t="shared" si="828"/>
        <v>1782.8</v>
      </c>
      <c r="T993" s="32">
        <f t="shared" si="829"/>
        <v>1782.8</v>
      </c>
      <c r="U993" s="32">
        <f t="shared" si="891"/>
        <v>0</v>
      </c>
      <c r="V993" s="32">
        <f t="shared" si="830"/>
        <v>6542</v>
      </c>
      <c r="W993" s="32">
        <f t="shared" si="831"/>
        <v>1782.8</v>
      </c>
      <c r="X993" s="32">
        <f t="shared" si="832"/>
        <v>1782.8</v>
      </c>
      <c r="Y993" s="32">
        <f t="shared" si="892"/>
        <v>-80</v>
      </c>
      <c r="Z993" s="32">
        <f t="shared" si="893"/>
        <v>0</v>
      </c>
      <c r="AA993" s="32">
        <f t="shared" si="894"/>
        <v>0</v>
      </c>
      <c r="AB993" s="32">
        <f t="shared" si="833"/>
        <v>6462</v>
      </c>
      <c r="AC993" s="32">
        <f t="shared" si="834"/>
        <v>1782.8</v>
      </c>
      <c r="AD993" s="32">
        <f t="shared" si="835"/>
        <v>1782.8</v>
      </c>
      <c r="AE993" s="32">
        <f t="shared" si="895"/>
        <v>0</v>
      </c>
      <c r="AF993" s="33"/>
      <c r="AG993" s="34"/>
      <c r="AH993" s="1" t="str">
        <f t="shared" si="836"/>
        <v/>
      </c>
    </row>
    <row r="994">
      <c r="A994" s="14" t="s">
        <v>641</v>
      </c>
      <c r="B994" s="15">
        <v>200</v>
      </c>
      <c r="C994" s="14" t="s">
        <v>50</v>
      </c>
      <c r="D994" s="14" t="s">
        <v>51</v>
      </c>
      <c r="E994" s="31" t="s">
        <v>52</v>
      </c>
      <c r="F994" s="32">
        <v>1782.8</v>
      </c>
      <c r="G994" s="32">
        <v>1782.8</v>
      </c>
      <c r="H994" s="32">
        <v>1782.8</v>
      </c>
      <c r="I994" s="32"/>
      <c r="J994" s="32"/>
      <c r="K994" s="32"/>
      <c r="L994" s="32">
        <f t="shared" si="837"/>
        <v>1782.8</v>
      </c>
      <c r="M994" s="32">
        <f t="shared" si="838"/>
        <v>1782.8</v>
      </c>
      <c r="N994" s="32">
        <f t="shared" si="839"/>
        <v>1782.8</v>
      </c>
      <c r="O994" s="32">
        <f>1031.5+3215.2+512.5</f>
        <v>4759.1999999999998</v>
      </c>
      <c r="P994" s="32"/>
      <c r="Q994" s="32"/>
      <c r="R994" s="32">
        <f t="shared" si="827"/>
        <v>6542</v>
      </c>
      <c r="S994" s="32">
        <f t="shared" si="828"/>
        <v>1782.8</v>
      </c>
      <c r="T994" s="32">
        <f t="shared" si="829"/>
        <v>1782.8</v>
      </c>
      <c r="U994" s="32"/>
      <c r="V994" s="32">
        <f t="shared" si="830"/>
        <v>6542</v>
      </c>
      <c r="W994" s="32">
        <f t="shared" si="831"/>
        <v>1782.8</v>
      </c>
      <c r="X994" s="32">
        <f t="shared" si="832"/>
        <v>1782.8</v>
      </c>
      <c r="Y994" s="32">
        <v>-80</v>
      </c>
      <c r="Z994" s="32"/>
      <c r="AA994" s="32"/>
      <c r="AB994" s="32">
        <f t="shared" si="833"/>
        <v>6462</v>
      </c>
      <c r="AC994" s="32">
        <f t="shared" si="834"/>
        <v>1782.8</v>
      </c>
      <c r="AD994" s="32">
        <f t="shared" si="835"/>
        <v>1782.8</v>
      </c>
      <c r="AE994" s="32"/>
      <c r="AF994" s="33"/>
      <c r="AG994" s="34"/>
      <c r="AH994" s="1" t="str">
        <f t="shared" si="836"/>
        <v>0503</v>
      </c>
    </row>
    <row r="995" ht="31.5">
      <c r="A995" s="14" t="s">
        <v>643</v>
      </c>
      <c r="B995" s="15"/>
      <c r="C995" s="14"/>
      <c r="D995" s="14"/>
      <c r="E995" s="31" t="s">
        <v>644</v>
      </c>
      <c r="F995" s="32">
        <f t="shared" si="882"/>
        <v>15721.6</v>
      </c>
      <c r="G995" s="32">
        <f t="shared" si="883"/>
        <v>6288.6000000000004</v>
      </c>
      <c r="H995" s="32">
        <f t="shared" si="884"/>
        <v>6288.6000000000004</v>
      </c>
      <c r="I995" s="32">
        <f t="shared" si="885"/>
        <v>0</v>
      </c>
      <c r="J995" s="32">
        <f t="shared" si="886"/>
        <v>0</v>
      </c>
      <c r="K995" s="32">
        <f t="shared" si="887"/>
        <v>0</v>
      </c>
      <c r="L995" s="32">
        <f t="shared" si="837"/>
        <v>15721.6</v>
      </c>
      <c r="M995" s="32">
        <f t="shared" si="838"/>
        <v>6288.6000000000004</v>
      </c>
      <c r="N995" s="32">
        <f t="shared" si="839"/>
        <v>6288.6000000000004</v>
      </c>
      <c r="O995" s="32">
        <f t="shared" ref="O995:O1011" si="896">O996</f>
        <v>0</v>
      </c>
      <c r="P995" s="32">
        <f t="shared" si="889"/>
        <v>0</v>
      </c>
      <c r="Q995" s="32">
        <f t="shared" si="890"/>
        <v>0</v>
      </c>
      <c r="R995" s="32">
        <f t="shared" si="827"/>
        <v>15721.6</v>
      </c>
      <c r="S995" s="32">
        <f t="shared" si="828"/>
        <v>6288.6000000000004</v>
      </c>
      <c r="T995" s="32">
        <f t="shared" si="829"/>
        <v>6288.6000000000004</v>
      </c>
      <c r="U995" s="32">
        <f t="shared" si="891"/>
        <v>0</v>
      </c>
      <c r="V995" s="32">
        <f t="shared" si="830"/>
        <v>15721.6</v>
      </c>
      <c r="W995" s="32">
        <f t="shared" si="831"/>
        <v>6288.6000000000004</v>
      </c>
      <c r="X995" s="32">
        <f t="shared" si="832"/>
        <v>6288.6000000000004</v>
      </c>
      <c r="Y995" s="32">
        <f t="shared" si="892"/>
        <v>0</v>
      </c>
      <c r="Z995" s="32">
        <f t="shared" si="893"/>
        <v>0</v>
      </c>
      <c r="AA995" s="32">
        <f t="shared" si="894"/>
        <v>0</v>
      </c>
      <c r="AB995" s="32">
        <f t="shared" si="833"/>
        <v>15721.6</v>
      </c>
      <c r="AC995" s="32">
        <f t="shared" si="834"/>
        <v>6288.6000000000004</v>
      </c>
      <c r="AD995" s="32">
        <f t="shared" si="835"/>
        <v>6288.6000000000004</v>
      </c>
      <c r="AE995" s="32">
        <f t="shared" si="895"/>
        <v>0</v>
      </c>
      <c r="AF995" s="33"/>
      <c r="AG995" s="34"/>
      <c r="AH995" s="1" t="str">
        <f t="shared" si="836"/>
        <v/>
      </c>
    </row>
    <row r="996" ht="31.5">
      <c r="A996" s="14" t="s">
        <v>643</v>
      </c>
      <c r="B996" s="15" t="s">
        <v>48</v>
      </c>
      <c r="C996" s="14"/>
      <c r="D996" s="14"/>
      <c r="E996" s="31" t="s">
        <v>49</v>
      </c>
      <c r="F996" s="32">
        <f t="shared" si="882"/>
        <v>15721.6</v>
      </c>
      <c r="G996" s="32">
        <f t="shared" si="883"/>
        <v>6288.6000000000004</v>
      </c>
      <c r="H996" s="32">
        <f t="shared" si="884"/>
        <v>6288.6000000000004</v>
      </c>
      <c r="I996" s="32">
        <f t="shared" si="885"/>
        <v>0</v>
      </c>
      <c r="J996" s="32">
        <f t="shared" si="886"/>
        <v>0</v>
      </c>
      <c r="K996" s="32">
        <f t="shared" si="887"/>
        <v>0</v>
      </c>
      <c r="L996" s="32">
        <f t="shared" si="837"/>
        <v>15721.6</v>
      </c>
      <c r="M996" s="32">
        <f t="shared" si="838"/>
        <v>6288.6000000000004</v>
      </c>
      <c r="N996" s="32">
        <f t="shared" si="839"/>
        <v>6288.6000000000004</v>
      </c>
      <c r="O996" s="32">
        <f t="shared" si="896"/>
        <v>0</v>
      </c>
      <c r="P996" s="32">
        <f t="shared" si="889"/>
        <v>0</v>
      </c>
      <c r="Q996" s="32">
        <f t="shared" si="890"/>
        <v>0</v>
      </c>
      <c r="R996" s="32">
        <f t="shared" ref="R996:R1015" si="897">L996+O996</f>
        <v>15721.6</v>
      </c>
      <c r="S996" s="32">
        <f t="shared" ref="S996:S1015" si="898">M996+P996</f>
        <v>6288.6000000000004</v>
      </c>
      <c r="T996" s="32">
        <f t="shared" ref="T996:T1015" si="899">N996+Q996</f>
        <v>6288.6000000000004</v>
      </c>
      <c r="U996" s="32">
        <f t="shared" si="891"/>
        <v>0</v>
      </c>
      <c r="V996" s="32">
        <f t="shared" ref="V996:V1010" si="900">R996+U996</f>
        <v>15721.6</v>
      </c>
      <c r="W996" s="32">
        <f t="shared" ref="W996:W1010" si="901">S996</f>
        <v>6288.6000000000004</v>
      </c>
      <c r="X996" s="32">
        <f t="shared" ref="X996:X1010" si="902">T996</f>
        <v>6288.6000000000004</v>
      </c>
      <c r="Y996" s="32">
        <f t="shared" si="892"/>
        <v>0</v>
      </c>
      <c r="Z996" s="32">
        <f t="shared" si="893"/>
        <v>0</v>
      </c>
      <c r="AA996" s="32">
        <f t="shared" si="894"/>
        <v>0</v>
      </c>
      <c r="AB996" s="32">
        <f t="shared" ref="AB996:AB999" si="903">V996+Y996</f>
        <v>15721.6</v>
      </c>
      <c r="AC996" s="32">
        <f t="shared" ref="AC996:AC999" si="904">W996+Z996</f>
        <v>6288.6000000000004</v>
      </c>
      <c r="AD996" s="32">
        <f t="shared" ref="AD996:AD999" si="905">X996+AA996</f>
        <v>6288.6000000000004</v>
      </c>
      <c r="AE996" s="32">
        <f t="shared" si="895"/>
        <v>0</v>
      </c>
      <c r="AF996" s="33"/>
      <c r="AG996" s="34"/>
      <c r="AH996" s="1" t="str">
        <f t="shared" ref="AH996:AH999" si="906">CONCATENATE(C996,D996)</f>
        <v/>
      </c>
    </row>
    <row r="997">
      <c r="A997" s="14" t="s">
        <v>643</v>
      </c>
      <c r="B997" s="15">
        <v>200</v>
      </c>
      <c r="C997" s="14" t="s">
        <v>50</v>
      </c>
      <c r="D997" s="14" t="s">
        <v>51</v>
      </c>
      <c r="E997" s="31" t="s">
        <v>52</v>
      </c>
      <c r="F997" s="32">
        <v>15721.6</v>
      </c>
      <c r="G997" s="32">
        <v>6288.6000000000004</v>
      </c>
      <c r="H997" s="32">
        <v>6288.6000000000004</v>
      </c>
      <c r="I997" s="32"/>
      <c r="J997" s="32"/>
      <c r="K997" s="32"/>
      <c r="L997" s="32">
        <f t="shared" si="837"/>
        <v>15721.6</v>
      </c>
      <c r="M997" s="32">
        <f t="shared" si="838"/>
        <v>6288.6000000000004</v>
      </c>
      <c r="N997" s="32">
        <f t="shared" si="839"/>
        <v>6288.6000000000004</v>
      </c>
      <c r="O997" s="32"/>
      <c r="P997" s="32"/>
      <c r="Q997" s="32"/>
      <c r="R997" s="32">
        <f t="shared" si="897"/>
        <v>15721.6</v>
      </c>
      <c r="S997" s="32">
        <f t="shared" si="898"/>
        <v>6288.6000000000004</v>
      </c>
      <c r="T997" s="32">
        <f t="shared" si="899"/>
        <v>6288.6000000000004</v>
      </c>
      <c r="U997" s="32"/>
      <c r="V997" s="32">
        <f t="shared" si="900"/>
        <v>15721.6</v>
      </c>
      <c r="W997" s="32">
        <f t="shared" si="901"/>
        <v>6288.6000000000004</v>
      </c>
      <c r="X997" s="32">
        <f t="shared" si="902"/>
        <v>6288.6000000000004</v>
      </c>
      <c r="Y997" s="32"/>
      <c r="Z997" s="32"/>
      <c r="AA997" s="32"/>
      <c r="AB997" s="32">
        <f t="shared" si="903"/>
        <v>15721.6</v>
      </c>
      <c r="AC997" s="32">
        <f t="shared" si="904"/>
        <v>6288.6000000000004</v>
      </c>
      <c r="AD997" s="32">
        <f t="shared" si="905"/>
        <v>6288.6000000000004</v>
      </c>
      <c r="AE997" s="32"/>
      <c r="AF997" s="33"/>
      <c r="AG997" s="34"/>
      <c r="AH997" s="1" t="str">
        <f t="shared" si="906"/>
        <v>0503</v>
      </c>
    </row>
    <row r="998">
      <c r="A998" s="14" t="s">
        <v>645</v>
      </c>
      <c r="B998" s="15"/>
      <c r="C998" s="14"/>
      <c r="D998" s="14"/>
      <c r="E998" s="35" t="s">
        <v>646</v>
      </c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>
        <f t="shared" si="892"/>
        <v>4450.2370000000001</v>
      </c>
      <c r="Z998" s="32">
        <f t="shared" si="893"/>
        <v>0</v>
      </c>
      <c r="AA998" s="32">
        <f t="shared" si="894"/>
        <v>0</v>
      </c>
      <c r="AB998" s="32">
        <f t="shared" si="903"/>
        <v>4450.2370000000001</v>
      </c>
      <c r="AC998" s="32">
        <f t="shared" si="904"/>
        <v>0</v>
      </c>
      <c r="AD998" s="32">
        <f t="shared" si="905"/>
        <v>0</v>
      </c>
      <c r="AE998" s="32">
        <f t="shared" si="895"/>
        <v>0</v>
      </c>
      <c r="AF998" s="33"/>
      <c r="AG998" s="34"/>
      <c r="AH998" s="1" t="str">
        <f t="shared" si="906"/>
        <v/>
      </c>
    </row>
    <row r="999">
      <c r="A999" s="14" t="s">
        <v>645</v>
      </c>
      <c r="B999" s="15" t="s">
        <v>48</v>
      </c>
      <c r="C999" s="14"/>
      <c r="D999" s="14"/>
      <c r="E999" s="31" t="s">
        <v>49</v>
      </c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>
        <f>Y1000</f>
        <v>4450.2370000000001</v>
      </c>
      <c r="Z999" s="32">
        <f>Z1000</f>
        <v>0</v>
      </c>
      <c r="AA999" s="32">
        <f>AA1000</f>
        <v>0</v>
      </c>
      <c r="AB999" s="32">
        <f t="shared" si="903"/>
        <v>4450.2370000000001</v>
      </c>
      <c r="AC999" s="32">
        <f t="shared" si="904"/>
        <v>0</v>
      </c>
      <c r="AD999" s="32">
        <f t="shared" si="905"/>
        <v>0</v>
      </c>
      <c r="AE999" s="32">
        <f>AE1000</f>
        <v>0</v>
      </c>
      <c r="AF999" s="33"/>
      <c r="AG999" s="34"/>
      <c r="AH999" s="1" t="str">
        <f t="shared" si="906"/>
        <v/>
      </c>
    </row>
    <row r="1000">
      <c r="A1000" s="14" t="s">
        <v>645</v>
      </c>
      <c r="B1000" s="15">
        <v>200</v>
      </c>
      <c r="C1000" s="14" t="s">
        <v>50</v>
      </c>
      <c r="D1000" s="14" t="s">
        <v>51</v>
      </c>
      <c r="E1000" s="31" t="s">
        <v>52</v>
      </c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>
        <v>4450.2370000000001</v>
      </c>
      <c r="Z1000" s="32"/>
      <c r="AA1000" s="32"/>
      <c r="AB1000" s="32">
        <f t="shared" ref="AB1000:AB1063" si="907">V1000+Y1000</f>
        <v>4450.2370000000001</v>
      </c>
      <c r="AC1000" s="32">
        <f t="shared" ref="AC1000:AC1063" si="908">W1000+Z1000</f>
        <v>0</v>
      </c>
      <c r="AD1000" s="32">
        <f t="shared" ref="AD1000:AD1063" si="909">X1000+AA1000</f>
        <v>0</v>
      </c>
      <c r="AE1000" s="32"/>
      <c r="AF1000" s="33"/>
      <c r="AG1000" s="34"/>
      <c r="AH1000" s="1" t="str">
        <f t="shared" ref="AH1000:AH1063" si="910">CONCATENATE(C1000,D1000)</f>
        <v>0503</v>
      </c>
    </row>
    <row r="1001" ht="31.5">
      <c r="A1001" s="14" t="s">
        <v>647</v>
      </c>
      <c r="B1001" s="15"/>
      <c r="C1001" s="14"/>
      <c r="D1001" s="14"/>
      <c r="E1001" s="31" t="s">
        <v>648</v>
      </c>
      <c r="F1001" s="32">
        <f t="shared" si="882"/>
        <v>11928</v>
      </c>
      <c r="G1001" s="32">
        <f t="shared" si="883"/>
        <v>12405.1</v>
      </c>
      <c r="H1001" s="32">
        <f t="shared" si="884"/>
        <v>12405.1</v>
      </c>
      <c r="I1001" s="32">
        <f t="shared" si="885"/>
        <v>0</v>
      </c>
      <c r="J1001" s="32">
        <f t="shared" si="886"/>
        <v>0</v>
      </c>
      <c r="K1001" s="32">
        <f t="shared" si="887"/>
        <v>0</v>
      </c>
      <c r="L1001" s="32">
        <f t="shared" si="837"/>
        <v>11928</v>
      </c>
      <c r="M1001" s="32">
        <f t="shared" si="838"/>
        <v>12405.1</v>
      </c>
      <c r="N1001" s="32">
        <f t="shared" si="839"/>
        <v>12405.1</v>
      </c>
      <c r="O1001" s="32">
        <f t="shared" si="896"/>
        <v>0</v>
      </c>
      <c r="P1001" s="32">
        <f t="shared" si="889"/>
        <v>0</v>
      </c>
      <c r="Q1001" s="32">
        <f t="shared" si="890"/>
        <v>0</v>
      </c>
      <c r="R1001" s="32">
        <f t="shared" si="897"/>
        <v>11928</v>
      </c>
      <c r="S1001" s="32">
        <f t="shared" si="898"/>
        <v>12405.1</v>
      </c>
      <c r="T1001" s="32">
        <f t="shared" si="899"/>
        <v>12405.1</v>
      </c>
      <c r="U1001" s="32">
        <f t="shared" si="891"/>
        <v>0</v>
      </c>
      <c r="V1001" s="32">
        <f t="shared" si="900"/>
        <v>11928</v>
      </c>
      <c r="W1001" s="32">
        <f t="shared" si="901"/>
        <v>12405.1</v>
      </c>
      <c r="X1001" s="32">
        <f t="shared" si="902"/>
        <v>12405.1</v>
      </c>
      <c r="Y1001" s="32">
        <f t="shared" si="892"/>
        <v>0</v>
      </c>
      <c r="Z1001" s="32">
        <f t="shared" si="893"/>
        <v>0</v>
      </c>
      <c r="AA1001" s="32">
        <f t="shared" si="894"/>
        <v>0</v>
      </c>
      <c r="AB1001" s="32">
        <f t="shared" si="907"/>
        <v>11928</v>
      </c>
      <c r="AC1001" s="32">
        <f t="shared" si="908"/>
        <v>12405.1</v>
      </c>
      <c r="AD1001" s="32">
        <f t="shared" si="909"/>
        <v>12405.1</v>
      </c>
      <c r="AE1001" s="32">
        <f t="shared" si="895"/>
        <v>0</v>
      </c>
      <c r="AF1001" s="33"/>
      <c r="AG1001" s="34"/>
      <c r="AH1001" s="1" t="str">
        <f t="shared" si="910"/>
        <v/>
      </c>
    </row>
    <row r="1002" ht="31.5">
      <c r="A1002" s="14" t="s">
        <v>647</v>
      </c>
      <c r="B1002" s="15" t="s">
        <v>48</v>
      </c>
      <c r="C1002" s="14"/>
      <c r="D1002" s="14"/>
      <c r="E1002" s="31" t="s">
        <v>49</v>
      </c>
      <c r="F1002" s="32">
        <f t="shared" si="882"/>
        <v>11928</v>
      </c>
      <c r="G1002" s="32">
        <f t="shared" si="883"/>
        <v>12405.1</v>
      </c>
      <c r="H1002" s="32">
        <f t="shared" si="884"/>
        <v>12405.1</v>
      </c>
      <c r="I1002" s="32">
        <f t="shared" si="885"/>
        <v>0</v>
      </c>
      <c r="J1002" s="32">
        <f t="shared" si="886"/>
        <v>0</v>
      </c>
      <c r="K1002" s="32">
        <f t="shared" si="887"/>
        <v>0</v>
      </c>
      <c r="L1002" s="32">
        <f t="shared" si="837"/>
        <v>11928</v>
      </c>
      <c r="M1002" s="32">
        <f t="shared" si="838"/>
        <v>12405.1</v>
      </c>
      <c r="N1002" s="32">
        <f t="shared" si="839"/>
        <v>12405.1</v>
      </c>
      <c r="O1002" s="32">
        <f t="shared" si="896"/>
        <v>0</v>
      </c>
      <c r="P1002" s="32">
        <f t="shared" si="889"/>
        <v>0</v>
      </c>
      <c r="Q1002" s="32">
        <f t="shared" si="890"/>
        <v>0</v>
      </c>
      <c r="R1002" s="32">
        <f t="shared" si="897"/>
        <v>11928</v>
      </c>
      <c r="S1002" s="32">
        <f t="shared" si="898"/>
        <v>12405.1</v>
      </c>
      <c r="T1002" s="32">
        <f t="shared" si="899"/>
        <v>12405.1</v>
      </c>
      <c r="U1002" s="32">
        <f t="shared" si="891"/>
        <v>0</v>
      </c>
      <c r="V1002" s="32">
        <f t="shared" si="900"/>
        <v>11928</v>
      </c>
      <c r="W1002" s="32">
        <f t="shared" si="901"/>
        <v>12405.1</v>
      </c>
      <c r="X1002" s="32">
        <f t="shared" si="902"/>
        <v>12405.1</v>
      </c>
      <c r="Y1002" s="32">
        <f t="shared" si="892"/>
        <v>0</v>
      </c>
      <c r="Z1002" s="32">
        <f t="shared" si="893"/>
        <v>0</v>
      </c>
      <c r="AA1002" s="32">
        <f t="shared" si="894"/>
        <v>0</v>
      </c>
      <c r="AB1002" s="32">
        <f t="shared" si="907"/>
        <v>11928</v>
      </c>
      <c r="AC1002" s="32">
        <f t="shared" si="908"/>
        <v>12405.1</v>
      </c>
      <c r="AD1002" s="32">
        <f t="shared" si="909"/>
        <v>12405.1</v>
      </c>
      <c r="AE1002" s="32">
        <f t="shared" si="895"/>
        <v>0</v>
      </c>
      <c r="AF1002" s="33"/>
      <c r="AG1002" s="34"/>
      <c r="AH1002" s="1" t="str">
        <f t="shared" si="910"/>
        <v/>
      </c>
    </row>
    <row r="1003">
      <c r="A1003" s="14" t="s">
        <v>647</v>
      </c>
      <c r="B1003" s="15">
        <v>200</v>
      </c>
      <c r="C1003" s="14" t="s">
        <v>238</v>
      </c>
      <c r="D1003" s="14" t="s">
        <v>321</v>
      </c>
      <c r="E1003" s="31" t="s">
        <v>649</v>
      </c>
      <c r="F1003" s="32">
        <v>11928</v>
      </c>
      <c r="G1003" s="32">
        <v>12405.1</v>
      </c>
      <c r="H1003" s="32">
        <v>12405.1</v>
      </c>
      <c r="I1003" s="32"/>
      <c r="J1003" s="32"/>
      <c r="K1003" s="32"/>
      <c r="L1003" s="32">
        <f t="shared" si="837"/>
        <v>11928</v>
      </c>
      <c r="M1003" s="32">
        <f t="shared" si="838"/>
        <v>12405.1</v>
      </c>
      <c r="N1003" s="32">
        <f t="shared" si="839"/>
        <v>12405.1</v>
      </c>
      <c r="O1003" s="32"/>
      <c r="P1003" s="32"/>
      <c r="Q1003" s="32"/>
      <c r="R1003" s="32">
        <f t="shared" si="897"/>
        <v>11928</v>
      </c>
      <c r="S1003" s="32">
        <f t="shared" si="898"/>
        <v>12405.1</v>
      </c>
      <c r="T1003" s="32">
        <f t="shared" si="899"/>
        <v>12405.1</v>
      </c>
      <c r="U1003" s="32"/>
      <c r="V1003" s="32">
        <f t="shared" si="900"/>
        <v>11928</v>
      </c>
      <c r="W1003" s="32">
        <f t="shared" si="901"/>
        <v>12405.1</v>
      </c>
      <c r="X1003" s="32">
        <f t="shared" si="902"/>
        <v>12405.1</v>
      </c>
      <c r="Y1003" s="32"/>
      <c r="Z1003" s="32"/>
      <c r="AA1003" s="32"/>
      <c r="AB1003" s="32">
        <f t="shared" si="907"/>
        <v>11928</v>
      </c>
      <c r="AC1003" s="32">
        <f t="shared" si="908"/>
        <v>12405.1</v>
      </c>
      <c r="AD1003" s="32">
        <f t="shared" si="909"/>
        <v>12405.1</v>
      </c>
      <c r="AE1003" s="32"/>
      <c r="AF1003" s="33"/>
      <c r="AG1003" s="34"/>
      <c r="AH1003" s="1" t="str">
        <f t="shared" si="910"/>
        <v>0406</v>
      </c>
    </row>
    <row r="1004">
      <c r="A1004" s="14" t="s">
        <v>650</v>
      </c>
      <c r="B1004" s="15"/>
      <c r="C1004" s="14"/>
      <c r="D1004" s="14"/>
      <c r="E1004" s="35" t="s">
        <v>651</v>
      </c>
      <c r="F1004" s="32"/>
      <c r="G1004" s="32"/>
      <c r="H1004" s="32"/>
      <c r="I1004" s="32"/>
      <c r="J1004" s="32"/>
      <c r="K1004" s="32"/>
      <c r="L1004" s="32"/>
      <c r="M1004" s="32"/>
      <c r="N1004" s="32"/>
      <c r="O1004" s="32">
        <f t="shared" si="896"/>
        <v>696.66999999999996</v>
      </c>
      <c r="P1004" s="32">
        <f t="shared" si="889"/>
        <v>0</v>
      </c>
      <c r="Q1004" s="32">
        <f t="shared" si="890"/>
        <v>0</v>
      </c>
      <c r="R1004" s="32">
        <f t="shared" si="897"/>
        <v>696.66999999999996</v>
      </c>
      <c r="S1004" s="32">
        <f t="shared" si="898"/>
        <v>0</v>
      </c>
      <c r="T1004" s="32">
        <f t="shared" si="899"/>
        <v>0</v>
      </c>
      <c r="U1004" s="32">
        <f t="shared" si="891"/>
        <v>0</v>
      </c>
      <c r="V1004" s="32">
        <f t="shared" si="900"/>
        <v>696.66999999999996</v>
      </c>
      <c r="W1004" s="32">
        <f t="shared" si="901"/>
        <v>0</v>
      </c>
      <c r="X1004" s="32">
        <f t="shared" si="902"/>
        <v>0</v>
      </c>
      <c r="Y1004" s="32">
        <f t="shared" si="892"/>
        <v>0</v>
      </c>
      <c r="Z1004" s="32">
        <f t="shared" si="893"/>
        <v>0</v>
      </c>
      <c r="AA1004" s="32">
        <f t="shared" si="894"/>
        <v>0</v>
      </c>
      <c r="AB1004" s="32">
        <f t="shared" si="907"/>
        <v>696.66999999999996</v>
      </c>
      <c r="AC1004" s="32">
        <f t="shared" si="908"/>
        <v>0</v>
      </c>
      <c r="AD1004" s="32">
        <f t="shared" si="909"/>
        <v>0</v>
      </c>
      <c r="AE1004" s="32">
        <f t="shared" si="895"/>
        <v>0</v>
      </c>
      <c r="AF1004" s="33"/>
      <c r="AG1004" s="34"/>
      <c r="AH1004" s="1" t="str">
        <f t="shared" si="910"/>
        <v/>
      </c>
    </row>
    <row r="1005">
      <c r="A1005" s="14" t="s">
        <v>650</v>
      </c>
      <c r="B1005" s="15" t="s">
        <v>48</v>
      </c>
      <c r="C1005" s="14"/>
      <c r="D1005" s="14"/>
      <c r="E1005" s="31" t="s">
        <v>49</v>
      </c>
      <c r="F1005" s="32"/>
      <c r="G1005" s="32"/>
      <c r="H1005" s="32"/>
      <c r="I1005" s="32"/>
      <c r="J1005" s="32"/>
      <c r="K1005" s="32"/>
      <c r="L1005" s="32"/>
      <c r="M1005" s="32"/>
      <c r="N1005" s="32"/>
      <c r="O1005" s="32">
        <f t="shared" si="896"/>
        <v>696.66999999999996</v>
      </c>
      <c r="P1005" s="32">
        <f t="shared" si="889"/>
        <v>0</v>
      </c>
      <c r="Q1005" s="32">
        <f t="shared" si="890"/>
        <v>0</v>
      </c>
      <c r="R1005" s="32">
        <f t="shared" si="897"/>
        <v>696.66999999999996</v>
      </c>
      <c r="S1005" s="32">
        <f t="shared" si="898"/>
        <v>0</v>
      </c>
      <c r="T1005" s="32">
        <f t="shared" si="899"/>
        <v>0</v>
      </c>
      <c r="U1005" s="32">
        <f t="shared" si="891"/>
        <v>0</v>
      </c>
      <c r="V1005" s="32">
        <f t="shared" si="900"/>
        <v>696.66999999999996</v>
      </c>
      <c r="W1005" s="32">
        <f t="shared" si="901"/>
        <v>0</v>
      </c>
      <c r="X1005" s="32">
        <f t="shared" si="902"/>
        <v>0</v>
      </c>
      <c r="Y1005" s="32">
        <f t="shared" si="892"/>
        <v>0</v>
      </c>
      <c r="Z1005" s="32">
        <f t="shared" si="893"/>
        <v>0</v>
      </c>
      <c r="AA1005" s="32">
        <f t="shared" si="894"/>
        <v>0</v>
      </c>
      <c r="AB1005" s="32">
        <f t="shared" si="907"/>
        <v>696.66999999999996</v>
      </c>
      <c r="AC1005" s="32">
        <f t="shared" si="908"/>
        <v>0</v>
      </c>
      <c r="AD1005" s="32">
        <f t="shared" si="909"/>
        <v>0</v>
      </c>
      <c r="AE1005" s="32">
        <f t="shared" si="895"/>
        <v>0</v>
      </c>
      <c r="AF1005" s="33"/>
      <c r="AG1005" s="34"/>
      <c r="AH1005" s="1" t="str">
        <f t="shared" si="910"/>
        <v/>
      </c>
    </row>
    <row r="1006">
      <c r="A1006" s="14" t="s">
        <v>650</v>
      </c>
      <c r="B1006" s="15">
        <v>200</v>
      </c>
      <c r="C1006" s="14" t="s">
        <v>50</v>
      </c>
      <c r="D1006" s="14" t="s">
        <v>51</v>
      </c>
      <c r="E1006" s="31" t="s">
        <v>52</v>
      </c>
      <c r="F1006" s="32"/>
      <c r="G1006" s="32"/>
      <c r="H1006" s="32"/>
      <c r="I1006" s="32"/>
      <c r="J1006" s="32"/>
      <c r="K1006" s="32"/>
      <c r="L1006" s="32"/>
      <c r="M1006" s="32"/>
      <c r="N1006" s="32"/>
      <c r="O1006" s="32">
        <v>696.66999999999996</v>
      </c>
      <c r="P1006" s="32"/>
      <c r="Q1006" s="32"/>
      <c r="R1006" s="32">
        <f t="shared" si="897"/>
        <v>696.66999999999996</v>
      </c>
      <c r="S1006" s="32">
        <f t="shared" si="898"/>
        <v>0</v>
      </c>
      <c r="T1006" s="32">
        <f t="shared" si="899"/>
        <v>0</v>
      </c>
      <c r="U1006" s="32"/>
      <c r="V1006" s="32">
        <f t="shared" si="900"/>
        <v>696.66999999999996</v>
      </c>
      <c r="W1006" s="32">
        <f t="shared" si="901"/>
        <v>0</v>
      </c>
      <c r="X1006" s="32">
        <f t="shared" si="902"/>
        <v>0</v>
      </c>
      <c r="Y1006" s="32"/>
      <c r="Z1006" s="32"/>
      <c r="AA1006" s="32"/>
      <c r="AB1006" s="32">
        <f t="shared" si="907"/>
        <v>696.66999999999996</v>
      </c>
      <c r="AC1006" s="32">
        <f t="shared" si="908"/>
        <v>0</v>
      </c>
      <c r="AD1006" s="32">
        <f t="shared" si="909"/>
        <v>0</v>
      </c>
      <c r="AE1006" s="32"/>
      <c r="AF1006" s="33"/>
      <c r="AG1006" s="34"/>
      <c r="AH1006" s="1" t="str">
        <f t="shared" si="910"/>
        <v>0503</v>
      </c>
    </row>
    <row r="1007" hidden="1">
      <c r="A1007" s="14" t="s">
        <v>652</v>
      </c>
      <c r="B1007" s="15"/>
      <c r="C1007" s="14"/>
      <c r="D1007" s="14"/>
      <c r="E1007" s="31" t="s">
        <v>653</v>
      </c>
      <c r="F1007" s="32">
        <f t="shared" si="882"/>
        <v>42868</v>
      </c>
      <c r="G1007" s="32">
        <f t="shared" si="883"/>
        <v>43016.199999999997</v>
      </c>
      <c r="H1007" s="32">
        <f t="shared" si="884"/>
        <v>43016.199999999997</v>
      </c>
      <c r="I1007" s="32">
        <f t="shared" si="885"/>
        <v>-42868</v>
      </c>
      <c r="J1007" s="32">
        <f t="shared" si="886"/>
        <v>-43016.199999999997</v>
      </c>
      <c r="K1007" s="32">
        <f t="shared" si="887"/>
        <v>-43016.199999999997</v>
      </c>
      <c r="L1007" s="32">
        <f t="shared" ref="L1006:L1008" si="911">F1007+I1007</f>
        <v>0</v>
      </c>
      <c r="M1007" s="32">
        <f t="shared" ref="M1006:M1008" si="912">G1007+J1007</f>
        <v>0</v>
      </c>
      <c r="N1007" s="32">
        <f t="shared" ref="N1006:N1008" si="913">H1007+K1007</f>
        <v>0</v>
      </c>
      <c r="O1007" s="32">
        <f t="shared" si="896"/>
        <v>0</v>
      </c>
      <c r="P1007" s="32">
        <f t="shared" si="889"/>
        <v>0</v>
      </c>
      <c r="Q1007" s="32">
        <f t="shared" si="890"/>
        <v>0</v>
      </c>
      <c r="R1007" s="32">
        <f t="shared" si="897"/>
        <v>0</v>
      </c>
      <c r="S1007" s="32">
        <f t="shared" si="898"/>
        <v>0</v>
      </c>
      <c r="T1007" s="32">
        <f t="shared" si="899"/>
        <v>0</v>
      </c>
      <c r="U1007" s="32">
        <f t="shared" si="891"/>
        <v>0</v>
      </c>
      <c r="V1007" s="32">
        <f t="shared" si="900"/>
        <v>0</v>
      </c>
      <c r="W1007" s="32">
        <f t="shared" si="901"/>
        <v>0</v>
      </c>
      <c r="X1007" s="32">
        <f t="shared" si="902"/>
        <v>0</v>
      </c>
      <c r="Y1007" s="32">
        <f t="shared" si="892"/>
        <v>0</v>
      </c>
      <c r="Z1007" s="32">
        <f t="shared" si="893"/>
        <v>0</v>
      </c>
      <c r="AA1007" s="32">
        <f t="shared" si="894"/>
        <v>0</v>
      </c>
      <c r="AB1007" s="32">
        <f t="shared" si="907"/>
        <v>0</v>
      </c>
      <c r="AC1007" s="32">
        <f t="shared" si="908"/>
        <v>0</v>
      </c>
      <c r="AD1007" s="32">
        <f t="shared" si="909"/>
        <v>0</v>
      </c>
      <c r="AE1007" s="32">
        <f t="shared" si="895"/>
        <v>0</v>
      </c>
      <c r="AF1007" s="29">
        <v>0</v>
      </c>
      <c r="AG1007" s="34"/>
      <c r="AH1007" s="1" t="str">
        <f t="shared" si="910"/>
        <v/>
      </c>
    </row>
    <row r="1008" ht="47.25" hidden="1">
      <c r="A1008" s="14" t="s">
        <v>652</v>
      </c>
      <c r="B1008" s="15" t="s">
        <v>55</v>
      </c>
      <c r="C1008" s="14"/>
      <c r="D1008" s="14"/>
      <c r="E1008" s="31" t="s">
        <v>56</v>
      </c>
      <c r="F1008" s="32">
        <f t="shared" si="882"/>
        <v>42868</v>
      </c>
      <c r="G1008" s="32">
        <f t="shared" si="883"/>
        <v>43016.199999999997</v>
      </c>
      <c r="H1008" s="32">
        <f t="shared" si="884"/>
        <v>43016.199999999997</v>
      </c>
      <c r="I1008" s="32">
        <f t="shared" si="885"/>
        <v>-42868</v>
      </c>
      <c r="J1008" s="32">
        <f t="shared" si="886"/>
        <v>-43016.199999999997</v>
      </c>
      <c r="K1008" s="32">
        <f t="shared" si="887"/>
        <v>-43016.199999999997</v>
      </c>
      <c r="L1008" s="32">
        <f t="shared" si="911"/>
        <v>0</v>
      </c>
      <c r="M1008" s="32">
        <f t="shared" si="912"/>
        <v>0</v>
      </c>
      <c r="N1008" s="32">
        <f t="shared" si="913"/>
        <v>0</v>
      </c>
      <c r="O1008" s="32">
        <f t="shared" si="896"/>
        <v>0</v>
      </c>
      <c r="P1008" s="32">
        <f t="shared" si="889"/>
        <v>0</v>
      </c>
      <c r="Q1008" s="32">
        <f t="shared" si="890"/>
        <v>0</v>
      </c>
      <c r="R1008" s="32">
        <f t="shared" si="897"/>
        <v>0</v>
      </c>
      <c r="S1008" s="32">
        <f t="shared" si="898"/>
        <v>0</v>
      </c>
      <c r="T1008" s="32">
        <f t="shared" si="899"/>
        <v>0</v>
      </c>
      <c r="U1008" s="32">
        <f t="shared" si="891"/>
        <v>0</v>
      </c>
      <c r="V1008" s="32">
        <f t="shared" si="900"/>
        <v>0</v>
      </c>
      <c r="W1008" s="32">
        <f t="shared" si="901"/>
        <v>0</v>
      </c>
      <c r="X1008" s="32">
        <f t="shared" si="902"/>
        <v>0</v>
      </c>
      <c r="Y1008" s="32">
        <f t="shared" si="892"/>
        <v>0</v>
      </c>
      <c r="Z1008" s="32">
        <f t="shared" si="893"/>
        <v>0</v>
      </c>
      <c r="AA1008" s="32">
        <f t="shared" si="894"/>
        <v>0</v>
      </c>
      <c r="AB1008" s="32">
        <f t="shared" si="907"/>
        <v>0</v>
      </c>
      <c r="AC1008" s="32">
        <f t="shared" si="908"/>
        <v>0</v>
      </c>
      <c r="AD1008" s="32">
        <f t="shared" si="909"/>
        <v>0</v>
      </c>
      <c r="AE1008" s="32">
        <f t="shared" si="895"/>
        <v>0</v>
      </c>
      <c r="AF1008" s="29">
        <v>0</v>
      </c>
      <c r="AG1008" s="34"/>
      <c r="AH1008" s="1" t="str">
        <f t="shared" si="910"/>
        <v/>
      </c>
    </row>
    <row r="1009" ht="31.5" hidden="1">
      <c r="A1009" s="14" t="s">
        <v>652</v>
      </c>
      <c r="B1009" s="15">
        <v>600</v>
      </c>
      <c r="C1009" s="14" t="s">
        <v>321</v>
      </c>
      <c r="D1009" s="14" t="s">
        <v>50</v>
      </c>
      <c r="E1009" s="31" t="s">
        <v>632</v>
      </c>
      <c r="F1009" s="32">
        <v>42868</v>
      </c>
      <c r="G1009" s="32">
        <v>43016.199999999997</v>
      </c>
      <c r="H1009" s="32">
        <v>43016.199999999997</v>
      </c>
      <c r="I1009" s="32">
        <v>-42868</v>
      </c>
      <c r="J1009" s="32">
        <v>-43016.199999999997</v>
      </c>
      <c r="K1009" s="32">
        <v>-43016.199999999997</v>
      </c>
      <c r="L1009" s="32">
        <f t="shared" ref="L1009:L1072" si="914">F1009+I1009</f>
        <v>0</v>
      </c>
      <c r="M1009" s="32">
        <f t="shared" ref="M1009:M1072" si="915">G1009+J1009</f>
        <v>0</v>
      </c>
      <c r="N1009" s="32">
        <f t="shared" ref="N1009:N1072" si="916">H1009+K1009</f>
        <v>0</v>
      </c>
      <c r="O1009" s="32"/>
      <c r="P1009" s="32"/>
      <c r="Q1009" s="32"/>
      <c r="R1009" s="32">
        <f t="shared" si="897"/>
        <v>0</v>
      </c>
      <c r="S1009" s="32">
        <f t="shared" si="898"/>
        <v>0</v>
      </c>
      <c r="T1009" s="32">
        <f t="shared" si="899"/>
        <v>0</v>
      </c>
      <c r="U1009" s="32"/>
      <c r="V1009" s="32">
        <f t="shared" si="900"/>
        <v>0</v>
      </c>
      <c r="W1009" s="32">
        <f t="shared" si="901"/>
        <v>0</v>
      </c>
      <c r="X1009" s="32">
        <f t="shared" si="902"/>
        <v>0</v>
      </c>
      <c r="Y1009" s="32"/>
      <c r="Z1009" s="32"/>
      <c r="AA1009" s="32"/>
      <c r="AB1009" s="32">
        <f t="shared" si="907"/>
        <v>0</v>
      </c>
      <c r="AC1009" s="32">
        <f t="shared" si="908"/>
        <v>0</v>
      </c>
      <c r="AD1009" s="32">
        <f t="shared" si="909"/>
        <v>0</v>
      </c>
      <c r="AE1009" s="32"/>
      <c r="AF1009" s="29">
        <v>0</v>
      </c>
      <c r="AG1009" s="34">
        <v>100</v>
      </c>
      <c r="AH1009" s="1" t="str">
        <f t="shared" si="910"/>
        <v>0605</v>
      </c>
    </row>
    <row r="1010" ht="31.5">
      <c r="A1010" s="14" t="s">
        <v>654</v>
      </c>
      <c r="B1010" s="15"/>
      <c r="C1010" s="14"/>
      <c r="D1010" s="14"/>
      <c r="E1010" s="31" t="s">
        <v>655</v>
      </c>
      <c r="F1010" s="32">
        <f t="shared" si="882"/>
        <v>200000</v>
      </c>
      <c r="G1010" s="32">
        <f t="shared" si="883"/>
        <v>200000</v>
      </c>
      <c r="H1010" s="32">
        <f t="shared" si="884"/>
        <v>200000</v>
      </c>
      <c r="I1010" s="32">
        <f t="shared" si="885"/>
        <v>0</v>
      </c>
      <c r="J1010" s="32">
        <f t="shared" si="886"/>
        <v>0</v>
      </c>
      <c r="K1010" s="32">
        <f t="shared" si="887"/>
        <v>0</v>
      </c>
      <c r="L1010" s="32">
        <f t="shared" si="914"/>
        <v>200000</v>
      </c>
      <c r="M1010" s="32">
        <f t="shared" si="915"/>
        <v>200000</v>
      </c>
      <c r="N1010" s="32">
        <f t="shared" si="916"/>
        <v>200000</v>
      </c>
      <c r="O1010" s="32">
        <f t="shared" si="896"/>
        <v>-50000</v>
      </c>
      <c r="P1010" s="32">
        <f t="shared" si="889"/>
        <v>0</v>
      </c>
      <c r="Q1010" s="32">
        <f t="shared" si="890"/>
        <v>0</v>
      </c>
      <c r="R1010" s="32">
        <f t="shared" si="897"/>
        <v>150000</v>
      </c>
      <c r="S1010" s="32">
        <f t="shared" si="898"/>
        <v>200000</v>
      </c>
      <c r="T1010" s="32">
        <f t="shared" si="899"/>
        <v>200000</v>
      </c>
      <c r="U1010" s="32">
        <f t="shared" ref="U1010:U1011" si="917">U1011</f>
        <v>0</v>
      </c>
      <c r="V1010" s="32">
        <f t="shared" si="900"/>
        <v>150000</v>
      </c>
      <c r="W1010" s="32">
        <f t="shared" si="901"/>
        <v>200000</v>
      </c>
      <c r="X1010" s="32">
        <f t="shared" si="902"/>
        <v>200000</v>
      </c>
      <c r="Y1010" s="32">
        <f t="shared" ref="Y1010:Y1011" si="918">Y1011</f>
        <v>-50000</v>
      </c>
      <c r="Z1010" s="32">
        <f t="shared" ref="Z1010:Z1011" si="919">Z1011</f>
        <v>0</v>
      </c>
      <c r="AA1010" s="32">
        <f t="shared" ref="AA1010:AA1011" si="920">AA1011</f>
        <v>0</v>
      </c>
      <c r="AB1010" s="32">
        <f t="shared" si="907"/>
        <v>100000</v>
      </c>
      <c r="AC1010" s="32">
        <f t="shared" si="908"/>
        <v>200000</v>
      </c>
      <c r="AD1010" s="32">
        <f t="shared" si="909"/>
        <v>200000</v>
      </c>
      <c r="AE1010" s="32">
        <f t="shared" ref="AE1010:AE1011" si="921">AE1011</f>
        <v>0</v>
      </c>
      <c r="AF1010" s="33"/>
      <c r="AG1010" s="34"/>
      <c r="AH1010" s="1" t="str">
        <f t="shared" si="910"/>
        <v/>
      </c>
    </row>
    <row r="1011" ht="31.5">
      <c r="A1011" s="14" t="s">
        <v>654</v>
      </c>
      <c r="B1011" s="15" t="s">
        <v>48</v>
      </c>
      <c r="C1011" s="14"/>
      <c r="D1011" s="14"/>
      <c r="E1011" s="31" t="s">
        <v>49</v>
      </c>
      <c r="F1011" s="32">
        <f t="shared" si="882"/>
        <v>200000</v>
      </c>
      <c r="G1011" s="32">
        <f t="shared" si="883"/>
        <v>200000</v>
      </c>
      <c r="H1011" s="32">
        <f t="shared" si="884"/>
        <v>200000</v>
      </c>
      <c r="I1011" s="32">
        <f t="shared" si="885"/>
        <v>0</v>
      </c>
      <c r="J1011" s="32">
        <f t="shared" si="886"/>
        <v>0</v>
      </c>
      <c r="K1011" s="32">
        <f t="shared" si="887"/>
        <v>0</v>
      </c>
      <c r="L1011" s="32">
        <f t="shared" si="914"/>
        <v>200000</v>
      </c>
      <c r="M1011" s="32">
        <f t="shared" si="915"/>
        <v>200000</v>
      </c>
      <c r="N1011" s="32">
        <f t="shared" si="916"/>
        <v>200000</v>
      </c>
      <c r="O1011" s="32">
        <f t="shared" si="896"/>
        <v>-50000</v>
      </c>
      <c r="P1011" s="32">
        <f t="shared" si="889"/>
        <v>0</v>
      </c>
      <c r="Q1011" s="32">
        <f t="shared" si="890"/>
        <v>0</v>
      </c>
      <c r="R1011" s="32">
        <f t="shared" si="897"/>
        <v>150000</v>
      </c>
      <c r="S1011" s="32">
        <f t="shared" si="898"/>
        <v>200000</v>
      </c>
      <c r="T1011" s="32">
        <f t="shared" si="899"/>
        <v>200000</v>
      </c>
      <c r="U1011" s="32">
        <f t="shared" si="917"/>
        <v>0</v>
      </c>
      <c r="V1011" s="32">
        <f t="shared" ref="V1011:V1074" si="922">R1011+U1011</f>
        <v>150000</v>
      </c>
      <c r="W1011" s="32">
        <f t="shared" ref="W1011:W1074" si="923">S1011</f>
        <v>200000</v>
      </c>
      <c r="X1011" s="32">
        <f t="shared" ref="X1011:X1074" si="924">T1011</f>
        <v>200000</v>
      </c>
      <c r="Y1011" s="32">
        <f t="shared" si="918"/>
        <v>-50000</v>
      </c>
      <c r="Z1011" s="32">
        <f t="shared" si="919"/>
        <v>0</v>
      </c>
      <c r="AA1011" s="32">
        <f t="shared" si="920"/>
        <v>0</v>
      </c>
      <c r="AB1011" s="32">
        <f t="shared" si="907"/>
        <v>100000</v>
      </c>
      <c r="AC1011" s="32">
        <f t="shared" si="908"/>
        <v>200000</v>
      </c>
      <c r="AD1011" s="32">
        <f t="shared" si="909"/>
        <v>200000</v>
      </c>
      <c r="AE1011" s="32">
        <f t="shared" si="921"/>
        <v>0</v>
      </c>
      <c r="AF1011" s="33"/>
      <c r="AG1011" s="34"/>
      <c r="AH1011" s="1" t="str">
        <f t="shared" si="910"/>
        <v/>
      </c>
    </row>
    <row r="1012">
      <c r="A1012" s="14" t="s">
        <v>654</v>
      </c>
      <c r="B1012" s="15">
        <v>200</v>
      </c>
      <c r="C1012" s="14" t="s">
        <v>238</v>
      </c>
      <c r="D1012" s="14" t="s">
        <v>67</v>
      </c>
      <c r="E1012" s="31" t="s">
        <v>532</v>
      </c>
      <c r="F1012" s="32">
        <v>200000</v>
      </c>
      <c r="G1012" s="32">
        <v>200000</v>
      </c>
      <c r="H1012" s="32">
        <v>200000</v>
      </c>
      <c r="I1012" s="32"/>
      <c r="J1012" s="32"/>
      <c r="K1012" s="32"/>
      <c r="L1012" s="32">
        <f t="shared" si="914"/>
        <v>200000</v>
      </c>
      <c r="M1012" s="32">
        <f t="shared" si="915"/>
        <v>200000</v>
      </c>
      <c r="N1012" s="32">
        <f t="shared" si="916"/>
        <v>200000</v>
      </c>
      <c r="O1012" s="32">
        <v>-50000</v>
      </c>
      <c r="P1012" s="32"/>
      <c r="Q1012" s="32"/>
      <c r="R1012" s="32">
        <f t="shared" si="897"/>
        <v>150000</v>
      </c>
      <c r="S1012" s="32">
        <f t="shared" si="898"/>
        <v>200000</v>
      </c>
      <c r="T1012" s="32">
        <f t="shared" si="899"/>
        <v>200000</v>
      </c>
      <c r="U1012" s="32"/>
      <c r="V1012" s="32">
        <f t="shared" si="922"/>
        <v>150000</v>
      </c>
      <c r="W1012" s="32">
        <f t="shared" si="923"/>
        <v>200000</v>
      </c>
      <c r="X1012" s="32">
        <f t="shared" si="924"/>
        <v>200000</v>
      </c>
      <c r="Y1012" s="32">
        <v>-50000</v>
      </c>
      <c r="Z1012" s="32"/>
      <c r="AA1012" s="32"/>
      <c r="AB1012" s="32">
        <f t="shared" si="907"/>
        <v>100000</v>
      </c>
      <c r="AC1012" s="32">
        <f t="shared" si="908"/>
        <v>200000</v>
      </c>
      <c r="AD1012" s="32">
        <f t="shared" si="909"/>
        <v>200000</v>
      </c>
      <c r="AE1012" s="32"/>
      <c r="AF1012" s="33"/>
      <c r="AG1012" s="34"/>
      <c r="AH1012" s="1" t="str">
        <f t="shared" si="910"/>
        <v>0409</v>
      </c>
    </row>
    <row r="1013" ht="47.25">
      <c r="A1013" s="14" t="s">
        <v>656</v>
      </c>
      <c r="B1013" s="15"/>
      <c r="C1013" s="14"/>
      <c r="D1013" s="14"/>
      <c r="E1013" s="31" t="s">
        <v>657</v>
      </c>
      <c r="F1013" s="32">
        <f>F1014+F1020+F1026+F1029+F1032+F1017</f>
        <v>172084.90000000002</v>
      </c>
      <c r="G1013" s="32">
        <f>G1014+G1020+G1026+G1029+G1032+G1017</f>
        <v>209884.90000000002</v>
      </c>
      <c r="H1013" s="32">
        <f>H1014+H1020+H1026+H1029+H1032+H1017</f>
        <v>209884.90000000002</v>
      </c>
      <c r="I1013" s="32">
        <f>I1014+I1020+I1026+I1029+I1032+I1017</f>
        <v>0</v>
      </c>
      <c r="J1013" s="32">
        <f>J1014+J1020+J1026+J1029+J1032+J1017</f>
        <v>0</v>
      </c>
      <c r="K1013" s="32">
        <f>K1014+K1020+K1026+K1029+K1032+K1017</f>
        <v>0</v>
      </c>
      <c r="L1013" s="32">
        <f t="shared" si="914"/>
        <v>172084.90000000002</v>
      </c>
      <c r="M1013" s="32">
        <f t="shared" si="915"/>
        <v>209884.90000000002</v>
      </c>
      <c r="N1013" s="32">
        <f t="shared" si="916"/>
        <v>209884.90000000002</v>
      </c>
      <c r="O1013" s="32">
        <f>O1014+O1020+O1026+O1029+O1032+O1017</f>
        <v>-325.60000000000002</v>
      </c>
      <c r="P1013" s="32">
        <f>P1014+P1020+P1026+P1029+P1032+P1017</f>
        <v>0</v>
      </c>
      <c r="Q1013" s="32">
        <f>Q1014+Q1020+Q1026+Q1029+Q1032+Q1017</f>
        <v>0</v>
      </c>
      <c r="R1013" s="32">
        <f t="shared" si="897"/>
        <v>171759.30000000002</v>
      </c>
      <c r="S1013" s="32">
        <f t="shared" si="898"/>
        <v>209884.90000000002</v>
      </c>
      <c r="T1013" s="32">
        <f t="shared" si="899"/>
        <v>209884.90000000002</v>
      </c>
      <c r="U1013" s="32">
        <f>U1014+U1020+U1026+U1029+U1032+U1017</f>
        <v>0</v>
      </c>
      <c r="V1013" s="32">
        <f t="shared" si="922"/>
        <v>171759.30000000002</v>
      </c>
      <c r="W1013" s="32">
        <f t="shared" si="923"/>
        <v>209884.90000000002</v>
      </c>
      <c r="X1013" s="32">
        <f t="shared" si="924"/>
        <v>209884.90000000002</v>
      </c>
      <c r="Y1013" s="32">
        <f>Y1014+Y1020+Y1026+Y1029+Y1032+Y1017+Y1023</f>
        <v>1925</v>
      </c>
      <c r="Z1013" s="32">
        <f>Z1014+Z1020+Z1026+Z1029+Z1032+Z1017+Z1023</f>
        <v>0</v>
      </c>
      <c r="AA1013" s="32">
        <f>AA1014+AA1020+AA1026+AA1029+AA1032+AA1017+AA1023</f>
        <v>0</v>
      </c>
      <c r="AB1013" s="32">
        <f t="shared" si="907"/>
        <v>173684.30000000002</v>
      </c>
      <c r="AC1013" s="32">
        <f t="shared" si="908"/>
        <v>209884.90000000002</v>
      </c>
      <c r="AD1013" s="32">
        <f t="shared" si="909"/>
        <v>209884.90000000002</v>
      </c>
      <c r="AE1013" s="32">
        <f>AE1014+AE1020+AE1026+AE1029+AE1032+AE1017+AE1023</f>
        <v>0</v>
      </c>
      <c r="AF1013" s="33"/>
      <c r="AG1013" s="34"/>
      <c r="AH1013" s="1" t="str">
        <f t="shared" si="910"/>
        <v/>
      </c>
    </row>
    <row r="1014" ht="47.25">
      <c r="A1014" s="14" t="s">
        <v>658</v>
      </c>
      <c r="B1014" s="15"/>
      <c r="C1014" s="14"/>
      <c r="D1014" s="14"/>
      <c r="E1014" s="31" t="s">
        <v>150</v>
      </c>
      <c r="F1014" s="32">
        <f t="shared" ref="F1014:F1033" si="925">F1015</f>
        <v>1226</v>
      </c>
      <c r="G1014" s="32">
        <f t="shared" ref="G1014:G1033" si="926">G1015</f>
        <v>1226</v>
      </c>
      <c r="H1014" s="32">
        <f t="shared" ref="H1014:H1033" si="927">H1015</f>
        <v>1226</v>
      </c>
      <c r="I1014" s="32">
        <f t="shared" ref="I1014:I1033" si="928">I1015</f>
        <v>0</v>
      </c>
      <c r="J1014" s="32">
        <f t="shared" ref="J1014:J1033" si="929">J1015</f>
        <v>0</v>
      </c>
      <c r="K1014" s="32">
        <f t="shared" ref="K1014:K1033" si="930">K1015</f>
        <v>0</v>
      </c>
      <c r="L1014" s="32">
        <f t="shared" si="914"/>
        <v>1226</v>
      </c>
      <c r="M1014" s="32">
        <f t="shared" si="915"/>
        <v>1226</v>
      </c>
      <c r="N1014" s="32">
        <f t="shared" si="916"/>
        <v>1226</v>
      </c>
      <c r="O1014" s="32">
        <f t="shared" ref="O1014:O1033" si="931">O1015</f>
        <v>0</v>
      </c>
      <c r="P1014" s="32">
        <f t="shared" ref="P1014:P1033" si="932">P1015</f>
        <v>0</v>
      </c>
      <c r="Q1014" s="32">
        <f t="shared" ref="Q1014:Q1033" si="933">Q1015</f>
        <v>0</v>
      </c>
      <c r="R1014" s="32">
        <f t="shared" si="897"/>
        <v>1226</v>
      </c>
      <c r="S1014" s="32">
        <f t="shared" si="898"/>
        <v>1226</v>
      </c>
      <c r="T1014" s="32">
        <f t="shared" si="899"/>
        <v>1226</v>
      </c>
      <c r="U1014" s="32">
        <f t="shared" ref="U1014:U1033" si="934">U1015</f>
        <v>0</v>
      </c>
      <c r="V1014" s="32">
        <f t="shared" si="922"/>
        <v>1226</v>
      </c>
      <c r="W1014" s="32">
        <f t="shared" si="923"/>
        <v>1226</v>
      </c>
      <c r="X1014" s="32">
        <f t="shared" si="924"/>
        <v>1226</v>
      </c>
      <c r="Y1014" s="32">
        <f t="shared" ref="Y1014:Y1033" si="935">Y1015</f>
        <v>0</v>
      </c>
      <c r="Z1014" s="32">
        <f t="shared" ref="Z1014:Z1033" si="936">Z1015</f>
        <v>0</v>
      </c>
      <c r="AA1014" s="32">
        <f t="shared" ref="AA1014:AA1033" si="937">AA1015</f>
        <v>0</v>
      </c>
      <c r="AB1014" s="32">
        <f t="shared" si="907"/>
        <v>1226</v>
      </c>
      <c r="AC1014" s="32">
        <f t="shared" si="908"/>
        <v>1226</v>
      </c>
      <c r="AD1014" s="32">
        <f t="shared" si="909"/>
        <v>1226</v>
      </c>
      <c r="AE1014" s="32">
        <f t="shared" ref="AE1014:AE1033" si="938">AE1015</f>
        <v>0</v>
      </c>
      <c r="AF1014" s="33"/>
      <c r="AG1014" s="34"/>
      <c r="AH1014" s="1" t="str">
        <f t="shared" si="910"/>
        <v/>
      </c>
    </row>
    <row r="1015" ht="47.25">
      <c r="A1015" s="14" t="s">
        <v>658</v>
      </c>
      <c r="B1015" s="15" t="s">
        <v>55</v>
      </c>
      <c r="C1015" s="14"/>
      <c r="D1015" s="14"/>
      <c r="E1015" s="31" t="s">
        <v>56</v>
      </c>
      <c r="F1015" s="32">
        <f t="shared" si="925"/>
        <v>1226</v>
      </c>
      <c r="G1015" s="32">
        <f t="shared" si="926"/>
        <v>1226</v>
      </c>
      <c r="H1015" s="32">
        <f t="shared" si="927"/>
        <v>1226</v>
      </c>
      <c r="I1015" s="32">
        <f t="shared" si="928"/>
        <v>0</v>
      </c>
      <c r="J1015" s="32">
        <f t="shared" si="929"/>
        <v>0</v>
      </c>
      <c r="K1015" s="32">
        <f t="shared" si="930"/>
        <v>0</v>
      </c>
      <c r="L1015" s="32">
        <f t="shared" si="914"/>
        <v>1226</v>
      </c>
      <c r="M1015" s="32">
        <f t="shared" si="915"/>
        <v>1226</v>
      </c>
      <c r="N1015" s="32">
        <f t="shared" si="916"/>
        <v>1226</v>
      </c>
      <c r="O1015" s="32">
        <f t="shared" si="931"/>
        <v>0</v>
      </c>
      <c r="P1015" s="32">
        <f t="shared" si="932"/>
        <v>0</v>
      </c>
      <c r="Q1015" s="32">
        <f t="shared" si="933"/>
        <v>0</v>
      </c>
      <c r="R1015" s="32">
        <f t="shared" si="897"/>
        <v>1226</v>
      </c>
      <c r="S1015" s="32">
        <f t="shared" si="898"/>
        <v>1226</v>
      </c>
      <c r="T1015" s="32">
        <f t="shared" si="899"/>
        <v>1226</v>
      </c>
      <c r="U1015" s="32">
        <f t="shared" si="934"/>
        <v>0</v>
      </c>
      <c r="V1015" s="32">
        <f t="shared" si="922"/>
        <v>1226</v>
      </c>
      <c r="W1015" s="32">
        <f t="shared" si="923"/>
        <v>1226</v>
      </c>
      <c r="X1015" s="32">
        <f t="shared" si="924"/>
        <v>1226</v>
      </c>
      <c r="Y1015" s="32">
        <f t="shared" si="935"/>
        <v>0</v>
      </c>
      <c r="Z1015" s="32">
        <f t="shared" si="936"/>
        <v>0</v>
      </c>
      <c r="AA1015" s="32">
        <f t="shared" si="937"/>
        <v>0</v>
      </c>
      <c r="AB1015" s="32">
        <f t="shared" si="907"/>
        <v>1226</v>
      </c>
      <c r="AC1015" s="32">
        <f t="shared" si="908"/>
        <v>1226</v>
      </c>
      <c r="AD1015" s="32">
        <f t="shared" si="909"/>
        <v>1226</v>
      </c>
      <c r="AE1015" s="32">
        <f t="shared" si="938"/>
        <v>0</v>
      </c>
      <c r="AF1015" s="33"/>
      <c r="AG1015" s="34"/>
      <c r="AH1015" s="1" t="str">
        <f t="shared" si="910"/>
        <v/>
      </c>
    </row>
    <row r="1016">
      <c r="A1016" s="14" t="s">
        <v>658</v>
      </c>
      <c r="B1016" s="15">
        <v>600</v>
      </c>
      <c r="C1016" s="14" t="s">
        <v>50</v>
      </c>
      <c r="D1016" s="14" t="s">
        <v>51</v>
      </c>
      <c r="E1016" s="31" t="s">
        <v>52</v>
      </c>
      <c r="F1016" s="32">
        <v>1226</v>
      </c>
      <c r="G1016" s="32">
        <v>1226</v>
      </c>
      <c r="H1016" s="32">
        <v>1226</v>
      </c>
      <c r="I1016" s="32"/>
      <c r="J1016" s="32"/>
      <c r="K1016" s="32"/>
      <c r="L1016" s="32">
        <f t="shared" si="914"/>
        <v>1226</v>
      </c>
      <c r="M1016" s="32">
        <f t="shared" si="915"/>
        <v>1226</v>
      </c>
      <c r="N1016" s="32">
        <f t="shared" si="916"/>
        <v>1226</v>
      </c>
      <c r="O1016" s="32"/>
      <c r="P1016" s="32"/>
      <c r="Q1016" s="32"/>
      <c r="R1016" s="32">
        <f t="shared" ref="R1016:R1079" si="939">L1016+O1016</f>
        <v>1226</v>
      </c>
      <c r="S1016" s="32">
        <f t="shared" ref="S1016:S1079" si="940">M1016+P1016</f>
        <v>1226</v>
      </c>
      <c r="T1016" s="32">
        <f t="shared" ref="T1016:T1079" si="941">N1016+Q1016</f>
        <v>1226</v>
      </c>
      <c r="U1016" s="32"/>
      <c r="V1016" s="32">
        <f t="shared" si="922"/>
        <v>1226</v>
      </c>
      <c r="W1016" s="32">
        <f t="shared" si="923"/>
        <v>1226</v>
      </c>
      <c r="X1016" s="32">
        <f t="shared" si="924"/>
        <v>1226</v>
      </c>
      <c r="Y1016" s="32"/>
      <c r="Z1016" s="32"/>
      <c r="AA1016" s="32"/>
      <c r="AB1016" s="32">
        <f t="shared" si="907"/>
        <v>1226</v>
      </c>
      <c r="AC1016" s="32">
        <f t="shared" si="908"/>
        <v>1226</v>
      </c>
      <c r="AD1016" s="32">
        <f t="shared" si="909"/>
        <v>1226</v>
      </c>
      <c r="AE1016" s="32"/>
      <c r="AF1016" s="33"/>
      <c r="AG1016" s="34"/>
      <c r="AH1016" s="1" t="str">
        <f t="shared" si="910"/>
        <v>0503</v>
      </c>
    </row>
    <row r="1017" ht="31.5">
      <c r="A1017" s="14" t="s">
        <v>659</v>
      </c>
      <c r="B1017" s="15"/>
      <c r="C1017" s="14"/>
      <c r="D1017" s="14"/>
      <c r="E1017" s="31" t="s">
        <v>207</v>
      </c>
      <c r="F1017" s="32">
        <f t="shared" si="925"/>
        <v>200.69999999999999</v>
      </c>
      <c r="G1017" s="32">
        <f t="shared" si="926"/>
        <v>200.69999999999999</v>
      </c>
      <c r="H1017" s="32">
        <f t="shared" si="927"/>
        <v>200.69999999999999</v>
      </c>
      <c r="I1017" s="32">
        <f t="shared" si="928"/>
        <v>0</v>
      </c>
      <c r="J1017" s="32">
        <f t="shared" si="929"/>
        <v>0</v>
      </c>
      <c r="K1017" s="32">
        <f t="shared" si="930"/>
        <v>0</v>
      </c>
      <c r="L1017" s="32">
        <f t="shared" si="914"/>
        <v>200.69999999999999</v>
      </c>
      <c r="M1017" s="32">
        <f t="shared" si="915"/>
        <v>200.69999999999999</v>
      </c>
      <c r="N1017" s="32">
        <f t="shared" si="916"/>
        <v>200.69999999999999</v>
      </c>
      <c r="O1017" s="32">
        <f t="shared" si="931"/>
        <v>0</v>
      </c>
      <c r="P1017" s="32">
        <f t="shared" si="932"/>
        <v>0</v>
      </c>
      <c r="Q1017" s="32">
        <f t="shared" si="933"/>
        <v>0</v>
      </c>
      <c r="R1017" s="32">
        <f t="shared" si="939"/>
        <v>200.69999999999999</v>
      </c>
      <c r="S1017" s="32">
        <f t="shared" si="940"/>
        <v>200.69999999999999</v>
      </c>
      <c r="T1017" s="32">
        <f t="shared" si="941"/>
        <v>200.69999999999999</v>
      </c>
      <c r="U1017" s="32">
        <f t="shared" si="934"/>
        <v>0</v>
      </c>
      <c r="V1017" s="32">
        <f t="shared" si="922"/>
        <v>200.69999999999999</v>
      </c>
      <c r="W1017" s="32">
        <f t="shared" si="923"/>
        <v>200.69999999999999</v>
      </c>
      <c r="X1017" s="32">
        <f t="shared" si="924"/>
        <v>200.69999999999999</v>
      </c>
      <c r="Y1017" s="32">
        <f t="shared" si="935"/>
        <v>0</v>
      </c>
      <c r="Z1017" s="32">
        <f t="shared" si="936"/>
        <v>0</v>
      </c>
      <c r="AA1017" s="32">
        <f t="shared" si="937"/>
        <v>0</v>
      </c>
      <c r="AB1017" s="32">
        <f t="shared" si="907"/>
        <v>200.69999999999999</v>
      </c>
      <c r="AC1017" s="32">
        <f t="shared" si="908"/>
        <v>200.69999999999999</v>
      </c>
      <c r="AD1017" s="32">
        <f t="shared" si="909"/>
        <v>200.69999999999999</v>
      </c>
      <c r="AE1017" s="32">
        <f t="shared" si="938"/>
        <v>0</v>
      </c>
      <c r="AF1017" s="33"/>
      <c r="AG1017" s="34"/>
      <c r="AH1017" s="1" t="str">
        <f t="shared" si="910"/>
        <v/>
      </c>
    </row>
    <row r="1018" ht="47.25">
      <c r="A1018" s="14" t="s">
        <v>659</v>
      </c>
      <c r="B1018" s="15" t="s">
        <v>55</v>
      </c>
      <c r="C1018" s="14"/>
      <c r="D1018" s="14"/>
      <c r="E1018" s="31" t="s">
        <v>56</v>
      </c>
      <c r="F1018" s="32">
        <f t="shared" si="925"/>
        <v>200.69999999999999</v>
      </c>
      <c r="G1018" s="32">
        <f t="shared" si="926"/>
        <v>200.69999999999999</v>
      </c>
      <c r="H1018" s="32">
        <f t="shared" si="927"/>
        <v>200.69999999999999</v>
      </c>
      <c r="I1018" s="32">
        <f t="shared" si="928"/>
        <v>0</v>
      </c>
      <c r="J1018" s="32">
        <f t="shared" si="929"/>
        <v>0</v>
      </c>
      <c r="K1018" s="32">
        <f t="shared" si="930"/>
        <v>0</v>
      </c>
      <c r="L1018" s="32">
        <f t="shared" si="914"/>
        <v>200.69999999999999</v>
      </c>
      <c r="M1018" s="32">
        <f t="shared" si="915"/>
        <v>200.69999999999999</v>
      </c>
      <c r="N1018" s="32">
        <f t="shared" si="916"/>
        <v>200.69999999999999</v>
      </c>
      <c r="O1018" s="32">
        <f t="shared" si="931"/>
        <v>0</v>
      </c>
      <c r="P1018" s="32">
        <f t="shared" si="932"/>
        <v>0</v>
      </c>
      <c r="Q1018" s="32">
        <f t="shared" si="933"/>
        <v>0</v>
      </c>
      <c r="R1018" s="32">
        <f t="shared" si="939"/>
        <v>200.69999999999999</v>
      </c>
      <c r="S1018" s="32">
        <f t="shared" si="940"/>
        <v>200.69999999999999</v>
      </c>
      <c r="T1018" s="32">
        <f t="shared" si="941"/>
        <v>200.69999999999999</v>
      </c>
      <c r="U1018" s="32">
        <f t="shared" si="934"/>
        <v>0</v>
      </c>
      <c r="V1018" s="32">
        <f t="shared" si="922"/>
        <v>200.69999999999999</v>
      </c>
      <c r="W1018" s="32">
        <f t="shared" si="923"/>
        <v>200.69999999999999</v>
      </c>
      <c r="X1018" s="32">
        <f t="shared" si="924"/>
        <v>200.69999999999999</v>
      </c>
      <c r="Y1018" s="32">
        <f t="shared" si="935"/>
        <v>0</v>
      </c>
      <c r="Z1018" s="32">
        <f t="shared" si="936"/>
        <v>0</v>
      </c>
      <c r="AA1018" s="32">
        <f t="shared" si="937"/>
        <v>0</v>
      </c>
      <c r="AB1018" s="32">
        <f t="shared" si="907"/>
        <v>200.69999999999999</v>
      </c>
      <c r="AC1018" s="32">
        <f t="shared" si="908"/>
        <v>200.69999999999999</v>
      </c>
      <c r="AD1018" s="32">
        <f t="shared" si="909"/>
        <v>200.69999999999999</v>
      </c>
      <c r="AE1018" s="32">
        <f t="shared" si="938"/>
        <v>0</v>
      </c>
      <c r="AF1018" s="33"/>
      <c r="AG1018" s="34"/>
      <c r="AH1018" s="1" t="str">
        <f t="shared" si="910"/>
        <v/>
      </c>
    </row>
    <row r="1019">
      <c r="A1019" s="14" t="s">
        <v>659</v>
      </c>
      <c r="B1019" s="15">
        <v>600</v>
      </c>
      <c r="C1019" s="14" t="s">
        <v>50</v>
      </c>
      <c r="D1019" s="14" t="s">
        <v>51</v>
      </c>
      <c r="E1019" s="31" t="s">
        <v>52</v>
      </c>
      <c r="F1019" s="32">
        <v>200.69999999999999</v>
      </c>
      <c r="G1019" s="32">
        <v>200.69999999999999</v>
      </c>
      <c r="H1019" s="32">
        <v>200.69999999999999</v>
      </c>
      <c r="I1019" s="32"/>
      <c r="J1019" s="32"/>
      <c r="K1019" s="32"/>
      <c r="L1019" s="32">
        <f t="shared" si="914"/>
        <v>200.69999999999999</v>
      </c>
      <c r="M1019" s="32">
        <f t="shared" si="915"/>
        <v>200.69999999999999</v>
      </c>
      <c r="N1019" s="32">
        <f t="shared" si="916"/>
        <v>200.69999999999999</v>
      </c>
      <c r="O1019" s="32"/>
      <c r="P1019" s="32"/>
      <c r="Q1019" s="32"/>
      <c r="R1019" s="32">
        <f t="shared" si="939"/>
        <v>200.69999999999999</v>
      </c>
      <c r="S1019" s="32">
        <f t="shared" si="940"/>
        <v>200.69999999999999</v>
      </c>
      <c r="T1019" s="32">
        <f t="shared" si="941"/>
        <v>200.69999999999999</v>
      </c>
      <c r="U1019" s="32"/>
      <c r="V1019" s="32">
        <f t="shared" si="922"/>
        <v>200.69999999999999</v>
      </c>
      <c r="W1019" s="32">
        <f t="shared" si="923"/>
        <v>200.69999999999999</v>
      </c>
      <c r="X1019" s="32">
        <f t="shared" si="924"/>
        <v>200.69999999999999</v>
      </c>
      <c r="Y1019" s="32"/>
      <c r="Z1019" s="32"/>
      <c r="AA1019" s="32"/>
      <c r="AB1019" s="32">
        <f t="shared" si="907"/>
        <v>200.69999999999999</v>
      </c>
      <c r="AC1019" s="32">
        <f t="shared" si="908"/>
        <v>200.69999999999999</v>
      </c>
      <c r="AD1019" s="32">
        <f t="shared" si="909"/>
        <v>200.69999999999999</v>
      </c>
      <c r="AE1019" s="32"/>
      <c r="AF1019" s="33"/>
      <c r="AG1019" s="34"/>
      <c r="AH1019" s="1" t="str">
        <f t="shared" si="910"/>
        <v>0503</v>
      </c>
    </row>
    <row r="1020" ht="94.5">
      <c r="A1020" s="14" t="s">
        <v>660</v>
      </c>
      <c r="B1020" s="15"/>
      <c r="C1020" s="14"/>
      <c r="D1020" s="14"/>
      <c r="E1020" s="31" t="s">
        <v>661</v>
      </c>
      <c r="F1020" s="32">
        <f t="shared" si="925"/>
        <v>900</v>
      </c>
      <c r="G1020" s="32">
        <f t="shared" si="926"/>
        <v>900</v>
      </c>
      <c r="H1020" s="32">
        <f t="shared" si="927"/>
        <v>900</v>
      </c>
      <c r="I1020" s="32">
        <f t="shared" si="928"/>
        <v>0</v>
      </c>
      <c r="J1020" s="32">
        <f t="shared" si="929"/>
        <v>0</v>
      </c>
      <c r="K1020" s="32">
        <f t="shared" si="930"/>
        <v>0</v>
      </c>
      <c r="L1020" s="32">
        <f t="shared" si="914"/>
        <v>900</v>
      </c>
      <c r="M1020" s="32">
        <f t="shared" si="915"/>
        <v>900</v>
      </c>
      <c r="N1020" s="32">
        <f t="shared" si="916"/>
        <v>900</v>
      </c>
      <c r="O1020" s="32">
        <f t="shared" si="931"/>
        <v>-325.60000000000002</v>
      </c>
      <c r="P1020" s="32">
        <f t="shared" si="932"/>
        <v>0</v>
      </c>
      <c r="Q1020" s="32">
        <f t="shared" si="933"/>
        <v>0</v>
      </c>
      <c r="R1020" s="32">
        <f t="shared" si="939"/>
        <v>574.39999999999998</v>
      </c>
      <c r="S1020" s="32">
        <f t="shared" si="940"/>
        <v>900</v>
      </c>
      <c r="T1020" s="32">
        <f t="shared" si="941"/>
        <v>900</v>
      </c>
      <c r="U1020" s="32">
        <f t="shared" si="934"/>
        <v>0</v>
      </c>
      <c r="V1020" s="32">
        <f t="shared" si="922"/>
        <v>574.39999999999998</v>
      </c>
      <c r="W1020" s="32">
        <f t="shared" si="923"/>
        <v>900</v>
      </c>
      <c r="X1020" s="32">
        <f t="shared" si="924"/>
        <v>900</v>
      </c>
      <c r="Y1020" s="32">
        <f t="shared" si="935"/>
        <v>0</v>
      </c>
      <c r="Z1020" s="32">
        <f t="shared" si="936"/>
        <v>0</v>
      </c>
      <c r="AA1020" s="32">
        <f t="shared" si="937"/>
        <v>0</v>
      </c>
      <c r="AB1020" s="32">
        <f t="shared" si="907"/>
        <v>574.39999999999998</v>
      </c>
      <c r="AC1020" s="32">
        <f t="shared" si="908"/>
        <v>900</v>
      </c>
      <c r="AD1020" s="32">
        <f t="shared" si="909"/>
        <v>900</v>
      </c>
      <c r="AE1020" s="32">
        <f t="shared" si="938"/>
        <v>0</v>
      </c>
      <c r="AF1020" s="33"/>
      <c r="AG1020" s="34"/>
      <c r="AH1020" s="1" t="str">
        <f t="shared" si="910"/>
        <v/>
      </c>
    </row>
    <row r="1021" ht="31.5">
      <c r="A1021" s="14" t="s">
        <v>660</v>
      </c>
      <c r="B1021" s="15" t="s">
        <v>48</v>
      </c>
      <c r="C1021" s="14"/>
      <c r="D1021" s="14"/>
      <c r="E1021" s="31" t="s">
        <v>49</v>
      </c>
      <c r="F1021" s="32">
        <f t="shared" si="925"/>
        <v>900</v>
      </c>
      <c r="G1021" s="32">
        <f t="shared" si="926"/>
        <v>900</v>
      </c>
      <c r="H1021" s="32">
        <f t="shared" si="927"/>
        <v>900</v>
      </c>
      <c r="I1021" s="32">
        <f t="shared" si="928"/>
        <v>0</v>
      </c>
      <c r="J1021" s="32">
        <f t="shared" si="929"/>
        <v>0</v>
      </c>
      <c r="K1021" s="32">
        <f t="shared" si="930"/>
        <v>0</v>
      </c>
      <c r="L1021" s="32">
        <f t="shared" si="914"/>
        <v>900</v>
      </c>
      <c r="M1021" s="32">
        <f t="shared" si="915"/>
        <v>900</v>
      </c>
      <c r="N1021" s="32">
        <f t="shared" si="916"/>
        <v>900</v>
      </c>
      <c r="O1021" s="32">
        <f t="shared" si="931"/>
        <v>-325.60000000000002</v>
      </c>
      <c r="P1021" s="32">
        <f t="shared" si="932"/>
        <v>0</v>
      </c>
      <c r="Q1021" s="32">
        <f t="shared" si="933"/>
        <v>0</v>
      </c>
      <c r="R1021" s="32">
        <f t="shared" si="939"/>
        <v>574.39999999999998</v>
      </c>
      <c r="S1021" s="32">
        <f t="shared" si="940"/>
        <v>900</v>
      </c>
      <c r="T1021" s="32">
        <f t="shared" si="941"/>
        <v>900</v>
      </c>
      <c r="U1021" s="32">
        <f t="shared" si="934"/>
        <v>0</v>
      </c>
      <c r="V1021" s="32">
        <f t="shared" si="922"/>
        <v>574.39999999999998</v>
      </c>
      <c r="W1021" s="32">
        <f t="shared" si="923"/>
        <v>900</v>
      </c>
      <c r="X1021" s="32">
        <f t="shared" si="924"/>
        <v>900</v>
      </c>
      <c r="Y1021" s="32">
        <f t="shared" si="935"/>
        <v>0</v>
      </c>
      <c r="Z1021" s="32">
        <f t="shared" si="936"/>
        <v>0</v>
      </c>
      <c r="AA1021" s="32">
        <f t="shared" si="937"/>
        <v>0</v>
      </c>
      <c r="AB1021" s="32">
        <f t="shared" si="907"/>
        <v>574.39999999999998</v>
      </c>
      <c r="AC1021" s="32">
        <f t="shared" si="908"/>
        <v>900</v>
      </c>
      <c r="AD1021" s="32">
        <f t="shared" si="909"/>
        <v>900</v>
      </c>
      <c r="AE1021" s="32">
        <f t="shared" si="938"/>
        <v>0</v>
      </c>
      <c r="AF1021" s="33"/>
      <c r="AG1021" s="34"/>
      <c r="AH1021" s="1" t="str">
        <f t="shared" si="910"/>
        <v/>
      </c>
    </row>
    <row r="1022">
      <c r="A1022" s="14" t="s">
        <v>660</v>
      </c>
      <c r="B1022" s="15">
        <v>200</v>
      </c>
      <c r="C1022" s="14" t="s">
        <v>50</v>
      </c>
      <c r="D1022" s="14" t="s">
        <v>51</v>
      </c>
      <c r="E1022" s="31" t="s">
        <v>52</v>
      </c>
      <c r="F1022" s="32">
        <v>900</v>
      </c>
      <c r="G1022" s="32">
        <v>900</v>
      </c>
      <c r="H1022" s="32">
        <v>900</v>
      </c>
      <c r="I1022" s="32"/>
      <c r="J1022" s="32"/>
      <c r="K1022" s="32"/>
      <c r="L1022" s="32">
        <f t="shared" si="914"/>
        <v>900</v>
      </c>
      <c r="M1022" s="32">
        <f t="shared" si="915"/>
        <v>900</v>
      </c>
      <c r="N1022" s="32">
        <f t="shared" si="916"/>
        <v>900</v>
      </c>
      <c r="O1022" s="32">
        <v>-325.60000000000002</v>
      </c>
      <c r="P1022" s="32"/>
      <c r="Q1022" s="32"/>
      <c r="R1022" s="32">
        <f t="shared" si="939"/>
        <v>574.39999999999998</v>
      </c>
      <c r="S1022" s="32">
        <f t="shared" si="940"/>
        <v>900</v>
      </c>
      <c r="T1022" s="32">
        <f t="shared" si="941"/>
        <v>900</v>
      </c>
      <c r="U1022" s="32"/>
      <c r="V1022" s="32">
        <f t="shared" si="922"/>
        <v>574.39999999999998</v>
      </c>
      <c r="W1022" s="32">
        <f t="shared" si="923"/>
        <v>900</v>
      </c>
      <c r="X1022" s="32">
        <f t="shared" si="924"/>
        <v>900</v>
      </c>
      <c r="Y1022" s="32"/>
      <c r="Z1022" s="32"/>
      <c r="AA1022" s="32"/>
      <c r="AB1022" s="32">
        <f t="shared" si="907"/>
        <v>574.39999999999998</v>
      </c>
      <c r="AC1022" s="32">
        <f t="shared" si="908"/>
        <v>900</v>
      </c>
      <c r="AD1022" s="32">
        <f t="shared" si="909"/>
        <v>900</v>
      </c>
      <c r="AE1022" s="32"/>
      <c r="AF1022" s="33"/>
      <c r="AG1022" s="34"/>
      <c r="AH1022" s="1" t="str">
        <f t="shared" si="910"/>
        <v>0503</v>
      </c>
    </row>
    <row r="1023">
      <c r="A1023" s="14" t="s">
        <v>662</v>
      </c>
      <c r="B1023" s="15"/>
      <c r="C1023" s="14"/>
      <c r="D1023" s="14"/>
      <c r="E1023" s="35" t="s">
        <v>663</v>
      </c>
      <c r="F1023" s="32"/>
      <c r="G1023" s="32"/>
      <c r="H1023" s="32"/>
      <c r="I1023" s="32"/>
      <c r="J1023" s="32"/>
      <c r="K1023" s="32"/>
      <c r="L1023" s="32"/>
      <c r="M1023" s="32"/>
      <c r="N1023" s="32"/>
      <c r="O1023" s="32"/>
      <c r="P1023" s="32"/>
      <c r="Q1023" s="32"/>
      <c r="R1023" s="32"/>
      <c r="S1023" s="32"/>
      <c r="T1023" s="32"/>
      <c r="U1023" s="32"/>
      <c r="V1023" s="32"/>
      <c r="W1023" s="32"/>
      <c r="X1023" s="32"/>
      <c r="Y1023" s="32">
        <f t="shared" si="935"/>
        <v>597</v>
      </c>
      <c r="Z1023" s="32">
        <f t="shared" si="936"/>
        <v>0</v>
      </c>
      <c r="AA1023" s="32">
        <f t="shared" si="937"/>
        <v>0</v>
      </c>
      <c r="AB1023" s="32">
        <f t="shared" si="907"/>
        <v>597</v>
      </c>
      <c r="AC1023" s="32">
        <f t="shared" si="908"/>
        <v>0</v>
      </c>
      <c r="AD1023" s="32">
        <f t="shared" si="909"/>
        <v>0</v>
      </c>
      <c r="AE1023" s="32">
        <f t="shared" si="938"/>
        <v>0</v>
      </c>
      <c r="AF1023" s="33"/>
      <c r="AG1023" s="34"/>
      <c r="AH1023" s="1" t="str">
        <f t="shared" si="910"/>
        <v/>
      </c>
    </row>
    <row r="1024">
      <c r="A1024" s="14" t="s">
        <v>662</v>
      </c>
      <c r="B1024" s="15" t="s">
        <v>48</v>
      </c>
      <c r="C1024" s="14"/>
      <c r="D1024" s="14"/>
      <c r="E1024" s="31" t="s">
        <v>49</v>
      </c>
      <c r="F1024" s="32"/>
      <c r="G1024" s="32"/>
      <c r="H1024" s="32"/>
      <c r="I1024" s="32"/>
      <c r="J1024" s="32"/>
      <c r="K1024" s="32"/>
      <c r="L1024" s="32"/>
      <c r="M1024" s="32"/>
      <c r="N1024" s="32"/>
      <c r="O1024" s="32"/>
      <c r="P1024" s="32"/>
      <c r="Q1024" s="32"/>
      <c r="R1024" s="32"/>
      <c r="S1024" s="32"/>
      <c r="T1024" s="32"/>
      <c r="U1024" s="32"/>
      <c r="V1024" s="32"/>
      <c r="W1024" s="32"/>
      <c r="X1024" s="32"/>
      <c r="Y1024" s="32">
        <f t="shared" si="935"/>
        <v>597</v>
      </c>
      <c r="Z1024" s="32">
        <f t="shared" si="936"/>
        <v>0</v>
      </c>
      <c r="AA1024" s="32">
        <f t="shared" si="937"/>
        <v>0</v>
      </c>
      <c r="AB1024" s="32">
        <f t="shared" si="907"/>
        <v>597</v>
      </c>
      <c r="AC1024" s="32">
        <f t="shared" si="908"/>
        <v>0</v>
      </c>
      <c r="AD1024" s="32">
        <f t="shared" si="909"/>
        <v>0</v>
      </c>
      <c r="AE1024" s="32">
        <f t="shared" si="938"/>
        <v>0</v>
      </c>
      <c r="AF1024" s="33"/>
      <c r="AG1024" s="34"/>
      <c r="AH1024" s="1" t="str">
        <f t="shared" si="910"/>
        <v/>
      </c>
    </row>
    <row r="1025">
      <c r="A1025" s="14" t="s">
        <v>662</v>
      </c>
      <c r="B1025" s="15">
        <v>200</v>
      </c>
      <c r="C1025" s="14" t="s">
        <v>50</v>
      </c>
      <c r="D1025" s="14" t="s">
        <v>51</v>
      </c>
      <c r="E1025" s="31" t="s">
        <v>52</v>
      </c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  <c r="R1025" s="32"/>
      <c r="S1025" s="32"/>
      <c r="T1025" s="32"/>
      <c r="U1025" s="32"/>
      <c r="V1025" s="32"/>
      <c r="W1025" s="32"/>
      <c r="X1025" s="32"/>
      <c r="Y1025" s="32">
        <v>597</v>
      </c>
      <c r="Z1025" s="32"/>
      <c r="AA1025" s="32"/>
      <c r="AB1025" s="32">
        <f t="shared" si="907"/>
        <v>597</v>
      </c>
      <c r="AC1025" s="32">
        <f t="shared" si="908"/>
        <v>0</v>
      </c>
      <c r="AD1025" s="32">
        <f t="shared" si="909"/>
        <v>0</v>
      </c>
      <c r="AE1025" s="32"/>
      <c r="AF1025" s="33"/>
      <c r="AG1025" s="34"/>
      <c r="AH1025" s="1" t="str">
        <f t="shared" si="910"/>
        <v>0503</v>
      </c>
    </row>
    <row r="1026" ht="31.5">
      <c r="A1026" s="14" t="s">
        <v>664</v>
      </c>
      <c r="B1026" s="15"/>
      <c r="C1026" s="14"/>
      <c r="D1026" s="14"/>
      <c r="E1026" s="31" t="s">
        <v>665</v>
      </c>
      <c r="F1026" s="32">
        <f t="shared" si="925"/>
        <v>12199.999999999998</v>
      </c>
      <c r="G1026" s="32">
        <f t="shared" si="926"/>
        <v>0</v>
      </c>
      <c r="H1026" s="32">
        <f t="shared" si="927"/>
        <v>0</v>
      </c>
      <c r="I1026" s="32">
        <f t="shared" si="928"/>
        <v>0</v>
      </c>
      <c r="J1026" s="32">
        <f t="shared" si="929"/>
        <v>0</v>
      </c>
      <c r="K1026" s="32">
        <f t="shared" si="930"/>
        <v>0</v>
      </c>
      <c r="L1026" s="32">
        <f t="shared" si="914"/>
        <v>12199.999999999998</v>
      </c>
      <c r="M1026" s="32">
        <f t="shared" si="915"/>
        <v>0</v>
      </c>
      <c r="N1026" s="32">
        <f t="shared" si="916"/>
        <v>0</v>
      </c>
      <c r="O1026" s="32">
        <f t="shared" si="931"/>
        <v>0</v>
      </c>
      <c r="P1026" s="32">
        <f t="shared" si="932"/>
        <v>0</v>
      </c>
      <c r="Q1026" s="32">
        <f t="shared" si="933"/>
        <v>0</v>
      </c>
      <c r="R1026" s="32">
        <f t="shared" si="939"/>
        <v>12199.999999999998</v>
      </c>
      <c r="S1026" s="32">
        <f t="shared" si="940"/>
        <v>0</v>
      </c>
      <c r="T1026" s="32">
        <f t="shared" si="941"/>
        <v>0</v>
      </c>
      <c r="U1026" s="32">
        <f t="shared" si="934"/>
        <v>0</v>
      </c>
      <c r="V1026" s="32">
        <f t="shared" si="922"/>
        <v>12199.999999999998</v>
      </c>
      <c r="W1026" s="32">
        <f t="shared" si="923"/>
        <v>0</v>
      </c>
      <c r="X1026" s="32">
        <f t="shared" si="924"/>
        <v>0</v>
      </c>
      <c r="Y1026" s="32">
        <f t="shared" si="935"/>
        <v>1328</v>
      </c>
      <c r="Z1026" s="32">
        <f t="shared" si="936"/>
        <v>0</v>
      </c>
      <c r="AA1026" s="32">
        <f t="shared" si="937"/>
        <v>0</v>
      </c>
      <c r="AB1026" s="32">
        <f t="shared" si="907"/>
        <v>13527.999999999998</v>
      </c>
      <c r="AC1026" s="32">
        <f t="shared" si="908"/>
        <v>0</v>
      </c>
      <c r="AD1026" s="32">
        <f t="shared" si="909"/>
        <v>0</v>
      </c>
      <c r="AE1026" s="32">
        <f t="shared" si="938"/>
        <v>0</v>
      </c>
      <c r="AF1026" s="33"/>
      <c r="AG1026" s="34"/>
      <c r="AH1026" s="1" t="str">
        <f t="shared" si="910"/>
        <v/>
      </c>
    </row>
    <row r="1027" ht="31.5">
      <c r="A1027" s="14" t="s">
        <v>664</v>
      </c>
      <c r="B1027" s="15" t="s">
        <v>48</v>
      </c>
      <c r="C1027" s="14"/>
      <c r="D1027" s="14"/>
      <c r="E1027" s="31" t="s">
        <v>49</v>
      </c>
      <c r="F1027" s="32">
        <f t="shared" si="925"/>
        <v>12199.999999999998</v>
      </c>
      <c r="G1027" s="32">
        <f t="shared" si="926"/>
        <v>0</v>
      </c>
      <c r="H1027" s="32">
        <f t="shared" si="927"/>
        <v>0</v>
      </c>
      <c r="I1027" s="32">
        <f t="shared" si="928"/>
        <v>0</v>
      </c>
      <c r="J1027" s="32">
        <f t="shared" si="929"/>
        <v>0</v>
      </c>
      <c r="K1027" s="32">
        <f t="shared" si="930"/>
        <v>0</v>
      </c>
      <c r="L1027" s="32">
        <f t="shared" si="914"/>
        <v>12199.999999999998</v>
      </c>
      <c r="M1027" s="32">
        <f t="shared" si="915"/>
        <v>0</v>
      </c>
      <c r="N1027" s="32">
        <f t="shared" si="916"/>
        <v>0</v>
      </c>
      <c r="O1027" s="32">
        <f t="shared" si="931"/>
        <v>0</v>
      </c>
      <c r="P1027" s="32">
        <f t="shared" si="932"/>
        <v>0</v>
      </c>
      <c r="Q1027" s="32">
        <f t="shared" si="933"/>
        <v>0</v>
      </c>
      <c r="R1027" s="32">
        <f t="shared" si="939"/>
        <v>12199.999999999998</v>
      </c>
      <c r="S1027" s="32">
        <f t="shared" si="940"/>
        <v>0</v>
      </c>
      <c r="T1027" s="32">
        <f t="shared" si="941"/>
        <v>0</v>
      </c>
      <c r="U1027" s="32">
        <f t="shared" si="934"/>
        <v>0</v>
      </c>
      <c r="V1027" s="32">
        <f t="shared" si="922"/>
        <v>12199.999999999998</v>
      </c>
      <c r="W1027" s="32">
        <f t="shared" si="923"/>
        <v>0</v>
      </c>
      <c r="X1027" s="32">
        <f t="shared" si="924"/>
        <v>0</v>
      </c>
      <c r="Y1027" s="32">
        <f t="shared" si="935"/>
        <v>1328</v>
      </c>
      <c r="Z1027" s="32">
        <f t="shared" si="936"/>
        <v>0</v>
      </c>
      <c r="AA1027" s="32">
        <f t="shared" si="937"/>
        <v>0</v>
      </c>
      <c r="AB1027" s="32">
        <f t="shared" si="907"/>
        <v>13527.999999999998</v>
      </c>
      <c r="AC1027" s="32">
        <f t="shared" si="908"/>
        <v>0</v>
      </c>
      <c r="AD1027" s="32">
        <f t="shared" si="909"/>
        <v>0</v>
      </c>
      <c r="AE1027" s="32">
        <f t="shared" si="938"/>
        <v>0</v>
      </c>
      <c r="AF1027" s="33"/>
      <c r="AG1027" s="34"/>
      <c r="AH1027" s="1" t="str">
        <f t="shared" si="910"/>
        <v/>
      </c>
    </row>
    <row r="1028">
      <c r="A1028" s="14" t="s">
        <v>664</v>
      </c>
      <c r="B1028" s="15">
        <v>200</v>
      </c>
      <c r="C1028" s="14" t="s">
        <v>50</v>
      </c>
      <c r="D1028" s="14" t="s">
        <v>51</v>
      </c>
      <c r="E1028" s="31" t="s">
        <v>52</v>
      </c>
      <c r="F1028" s="32">
        <v>12199.999999999998</v>
      </c>
      <c r="G1028" s="32"/>
      <c r="H1028" s="32"/>
      <c r="I1028" s="32"/>
      <c r="J1028" s="32"/>
      <c r="K1028" s="32"/>
      <c r="L1028" s="32">
        <f t="shared" si="914"/>
        <v>12199.999999999998</v>
      </c>
      <c r="M1028" s="32">
        <f t="shared" si="915"/>
        <v>0</v>
      </c>
      <c r="N1028" s="32">
        <f t="shared" si="916"/>
        <v>0</v>
      </c>
      <c r="O1028" s="32"/>
      <c r="P1028" s="32"/>
      <c r="Q1028" s="32"/>
      <c r="R1028" s="32">
        <f t="shared" si="939"/>
        <v>12199.999999999998</v>
      </c>
      <c r="S1028" s="32">
        <f t="shared" si="940"/>
        <v>0</v>
      </c>
      <c r="T1028" s="32">
        <f t="shared" si="941"/>
        <v>0</v>
      </c>
      <c r="U1028" s="32"/>
      <c r="V1028" s="32">
        <f t="shared" si="922"/>
        <v>12199.999999999998</v>
      </c>
      <c r="W1028" s="32">
        <f t="shared" si="923"/>
        <v>0</v>
      </c>
      <c r="X1028" s="32">
        <f t="shared" si="924"/>
        <v>0</v>
      </c>
      <c r="Y1028" s="32">
        <v>1328</v>
      </c>
      <c r="Z1028" s="32"/>
      <c r="AA1028" s="32"/>
      <c r="AB1028" s="32">
        <f t="shared" si="907"/>
        <v>13527.999999999998</v>
      </c>
      <c r="AC1028" s="32">
        <f t="shared" si="908"/>
        <v>0</v>
      </c>
      <c r="AD1028" s="32">
        <f t="shared" si="909"/>
        <v>0</v>
      </c>
      <c r="AE1028" s="32"/>
      <c r="AF1028" s="33"/>
      <c r="AG1028" s="34"/>
      <c r="AH1028" s="1" t="str">
        <f t="shared" si="910"/>
        <v>0503</v>
      </c>
    </row>
    <row r="1029">
      <c r="A1029" s="14" t="s">
        <v>666</v>
      </c>
      <c r="B1029" s="15"/>
      <c r="C1029" s="14"/>
      <c r="D1029" s="14"/>
      <c r="E1029" s="31" t="s">
        <v>667</v>
      </c>
      <c r="F1029" s="32">
        <f t="shared" si="925"/>
        <v>156932.70000000001</v>
      </c>
      <c r="G1029" s="32">
        <f t="shared" si="926"/>
        <v>206932.70000000001</v>
      </c>
      <c r="H1029" s="32">
        <f t="shared" si="927"/>
        <v>206932.70000000001</v>
      </c>
      <c r="I1029" s="32">
        <f t="shared" si="928"/>
        <v>0</v>
      </c>
      <c r="J1029" s="32">
        <f t="shared" si="929"/>
        <v>0</v>
      </c>
      <c r="K1029" s="32">
        <f t="shared" si="930"/>
        <v>0</v>
      </c>
      <c r="L1029" s="32">
        <f t="shared" si="914"/>
        <v>156932.70000000001</v>
      </c>
      <c r="M1029" s="32">
        <f t="shared" si="915"/>
        <v>206932.70000000001</v>
      </c>
      <c r="N1029" s="32">
        <f t="shared" si="916"/>
        <v>206932.70000000001</v>
      </c>
      <c r="O1029" s="32">
        <f t="shared" si="931"/>
        <v>0</v>
      </c>
      <c r="P1029" s="32">
        <f t="shared" si="932"/>
        <v>0</v>
      </c>
      <c r="Q1029" s="32">
        <f t="shared" si="933"/>
        <v>0</v>
      </c>
      <c r="R1029" s="32">
        <f t="shared" si="939"/>
        <v>156932.70000000001</v>
      </c>
      <c r="S1029" s="32">
        <f t="shared" si="940"/>
        <v>206932.70000000001</v>
      </c>
      <c r="T1029" s="32">
        <f t="shared" si="941"/>
        <v>206932.70000000001</v>
      </c>
      <c r="U1029" s="32">
        <f t="shared" si="934"/>
        <v>0</v>
      </c>
      <c r="V1029" s="32">
        <f t="shared" si="922"/>
        <v>156932.70000000001</v>
      </c>
      <c r="W1029" s="32">
        <f t="shared" si="923"/>
        <v>206932.70000000001</v>
      </c>
      <c r="X1029" s="32">
        <f t="shared" si="924"/>
        <v>206932.70000000001</v>
      </c>
      <c r="Y1029" s="32">
        <f t="shared" si="935"/>
        <v>0</v>
      </c>
      <c r="Z1029" s="32">
        <f t="shared" si="936"/>
        <v>0</v>
      </c>
      <c r="AA1029" s="32">
        <f t="shared" si="937"/>
        <v>0</v>
      </c>
      <c r="AB1029" s="32">
        <f t="shared" si="907"/>
        <v>156932.70000000001</v>
      </c>
      <c r="AC1029" s="32">
        <f t="shared" si="908"/>
        <v>206932.70000000001</v>
      </c>
      <c r="AD1029" s="32">
        <f t="shared" si="909"/>
        <v>206932.70000000001</v>
      </c>
      <c r="AE1029" s="32">
        <f t="shared" si="938"/>
        <v>0</v>
      </c>
      <c r="AF1029" s="33"/>
      <c r="AG1029" s="34"/>
      <c r="AH1029" s="1" t="str">
        <f t="shared" si="910"/>
        <v/>
      </c>
    </row>
    <row r="1030" ht="31.5">
      <c r="A1030" s="14" t="s">
        <v>666</v>
      </c>
      <c r="B1030" s="15" t="s">
        <v>48</v>
      </c>
      <c r="C1030" s="14"/>
      <c r="D1030" s="14"/>
      <c r="E1030" s="31" t="s">
        <v>49</v>
      </c>
      <c r="F1030" s="32">
        <f t="shared" si="925"/>
        <v>156932.70000000001</v>
      </c>
      <c r="G1030" s="32">
        <f t="shared" si="926"/>
        <v>206932.70000000001</v>
      </c>
      <c r="H1030" s="32">
        <f t="shared" si="927"/>
        <v>206932.70000000001</v>
      </c>
      <c r="I1030" s="32">
        <f t="shared" si="928"/>
        <v>0</v>
      </c>
      <c r="J1030" s="32">
        <f t="shared" si="929"/>
        <v>0</v>
      </c>
      <c r="K1030" s="32">
        <f t="shared" si="930"/>
        <v>0</v>
      </c>
      <c r="L1030" s="32">
        <f t="shared" si="914"/>
        <v>156932.70000000001</v>
      </c>
      <c r="M1030" s="32">
        <f t="shared" si="915"/>
        <v>206932.70000000001</v>
      </c>
      <c r="N1030" s="32">
        <f t="shared" si="916"/>
        <v>206932.70000000001</v>
      </c>
      <c r="O1030" s="32">
        <f t="shared" si="931"/>
        <v>0</v>
      </c>
      <c r="P1030" s="32">
        <f t="shared" si="932"/>
        <v>0</v>
      </c>
      <c r="Q1030" s="32">
        <f t="shared" si="933"/>
        <v>0</v>
      </c>
      <c r="R1030" s="32">
        <f t="shared" si="939"/>
        <v>156932.70000000001</v>
      </c>
      <c r="S1030" s="32">
        <f t="shared" si="940"/>
        <v>206932.70000000001</v>
      </c>
      <c r="T1030" s="32">
        <f t="shared" si="941"/>
        <v>206932.70000000001</v>
      </c>
      <c r="U1030" s="32">
        <f t="shared" si="934"/>
        <v>0</v>
      </c>
      <c r="V1030" s="32">
        <f t="shared" si="922"/>
        <v>156932.70000000001</v>
      </c>
      <c r="W1030" s="32">
        <f t="shared" si="923"/>
        <v>206932.70000000001</v>
      </c>
      <c r="X1030" s="32">
        <f t="shared" si="924"/>
        <v>206932.70000000001</v>
      </c>
      <c r="Y1030" s="32">
        <f t="shared" si="935"/>
        <v>0</v>
      </c>
      <c r="Z1030" s="32">
        <f t="shared" si="936"/>
        <v>0</v>
      </c>
      <c r="AA1030" s="32">
        <f t="shared" si="937"/>
        <v>0</v>
      </c>
      <c r="AB1030" s="32">
        <f t="shared" si="907"/>
        <v>156932.70000000001</v>
      </c>
      <c r="AC1030" s="32">
        <f t="shared" si="908"/>
        <v>206932.70000000001</v>
      </c>
      <c r="AD1030" s="32">
        <f t="shared" si="909"/>
        <v>206932.70000000001</v>
      </c>
      <c r="AE1030" s="32">
        <f t="shared" si="938"/>
        <v>0</v>
      </c>
      <c r="AF1030" s="33"/>
      <c r="AG1030" s="34"/>
      <c r="AH1030" s="1" t="str">
        <f t="shared" si="910"/>
        <v/>
      </c>
    </row>
    <row r="1031">
      <c r="A1031" s="14" t="s">
        <v>666</v>
      </c>
      <c r="B1031" s="15">
        <v>200</v>
      </c>
      <c r="C1031" s="14" t="s">
        <v>50</v>
      </c>
      <c r="D1031" s="14" t="s">
        <v>51</v>
      </c>
      <c r="E1031" s="31" t="s">
        <v>52</v>
      </c>
      <c r="F1031" s="32">
        <v>156932.70000000001</v>
      </c>
      <c r="G1031" s="32">
        <f>447782.7-240850</f>
        <v>206932.70000000001</v>
      </c>
      <c r="H1031" s="32">
        <v>206932.70000000001</v>
      </c>
      <c r="I1031" s="32"/>
      <c r="J1031" s="32"/>
      <c r="K1031" s="32"/>
      <c r="L1031" s="32">
        <f t="shared" si="914"/>
        <v>156932.70000000001</v>
      </c>
      <c r="M1031" s="32">
        <f t="shared" si="915"/>
        <v>206932.70000000001</v>
      </c>
      <c r="N1031" s="32">
        <f t="shared" si="916"/>
        <v>206932.70000000001</v>
      </c>
      <c r="O1031" s="32"/>
      <c r="P1031" s="32"/>
      <c r="Q1031" s="32"/>
      <c r="R1031" s="32">
        <f t="shared" si="939"/>
        <v>156932.70000000001</v>
      </c>
      <c r="S1031" s="32">
        <f t="shared" si="940"/>
        <v>206932.70000000001</v>
      </c>
      <c r="T1031" s="32">
        <f t="shared" si="941"/>
        <v>206932.70000000001</v>
      </c>
      <c r="U1031" s="32"/>
      <c r="V1031" s="32">
        <f t="shared" si="922"/>
        <v>156932.70000000001</v>
      </c>
      <c r="W1031" s="32">
        <f t="shared" si="923"/>
        <v>206932.70000000001</v>
      </c>
      <c r="X1031" s="32">
        <f t="shared" si="924"/>
        <v>206932.70000000001</v>
      </c>
      <c r="Y1031" s="32"/>
      <c r="Z1031" s="32"/>
      <c r="AA1031" s="32"/>
      <c r="AB1031" s="32">
        <f t="shared" si="907"/>
        <v>156932.70000000001</v>
      </c>
      <c r="AC1031" s="32">
        <f t="shared" si="908"/>
        <v>206932.70000000001</v>
      </c>
      <c r="AD1031" s="32">
        <f t="shared" si="909"/>
        <v>206932.70000000001</v>
      </c>
      <c r="AE1031" s="32"/>
      <c r="AF1031" s="33"/>
      <c r="AG1031" s="34"/>
      <c r="AH1031" s="1" t="str">
        <f t="shared" si="910"/>
        <v>0503</v>
      </c>
    </row>
    <row r="1032" ht="63">
      <c r="A1032" s="14" t="s">
        <v>668</v>
      </c>
      <c r="B1032" s="15"/>
      <c r="C1032" s="14"/>
      <c r="D1032" s="14"/>
      <c r="E1032" s="31" t="s">
        <v>669</v>
      </c>
      <c r="F1032" s="32">
        <f t="shared" si="925"/>
        <v>625.5</v>
      </c>
      <c r="G1032" s="32">
        <f t="shared" si="926"/>
        <v>625.5</v>
      </c>
      <c r="H1032" s="32">
        <f t="shared" si="927"/>
        <v>625.5</v>
      </c>
      <c r="I1032" s="32">
        <f t="shared" si="928"/>
        <v>0</v>
      </c>
      <c r="J1032" s="32">
        <f t="shared" si="929"/>
        <v>0</v>
      </c>
      <c r="K1032" s="32">
        <f t="shared" si="930"/>
        <v>0</v>
      </c>
      <c r="L1032" s="32">
        <f t="shared" si="914"/>
        <v>625.5</v>
      </c>
      <c r="M1032" s="32">
        <f t="shared" si="915"/>
        <v>625.5</v>
      </c>
      <c r="N1032" s="32">
        <f t="shared" si="916"/>
        <v>625.5</v>
      </c>
      <c r="O1032" s="32">
        <f t="shared" si="931"/>
        <v>0</v>
      </c>
      <c r="P1032" s="32">
        <f t="shared" si="932"/>
        <v>0</v>
      </c>
      <c r="Q1032" s="32">
        <f t="shared" si="933"/>
        <v>0</v>
      </c>
      <c r="R1032" s="32">
        <f t="shared" si="939"/>
        <v>625.5</v>
      </c>
      <c r="S1032" s="32">
        <f t="shared" si="940"/>
        <v>625.5</v>
      </c>
      <c r="T1032" s="32">
        <f t="shared" si="941"/>
        <v>625.5</v>
      </c>
      <c r="U1032" s="32">
        <f t="shared" si="934"/>
        <v>0</v>
      </c>
      <c r="V1032" s="32">
        <f t="shared" si="922"/>
        <v>625.5</v>
      </c>
      <c r="W1032" s="32">
        <f t="shared" si="923"/>
        <v>625.5</v>
      </c>
      <c r="X1032" s="32">
        <f t="shared" si="924"/>
        <v>625.5</v>
      </c>
      <c r="Y1032" s="32">
        <f t="shared" si="935"/>
        <v>0</v>
      </c>
      <c r="Z1032" s="32">
        <f t="shared" si="936"/>
        <v>0</v>
      </c>
      <c r="AA1032" s="32">
        <f t="shared" si="937"/>
        <v>0</v>
      </c>
      <c r="AB1032" s="32">
        <f t="shared" si="907"/>
        <v>625.5</v>
      </c>
      <c r="AC1032" s="32">
        <f t="shared" si="908"/>
        <v>625.5</v>
      </c>
      <c r="AD1032" s="32">
        <f t="shared" si="909"/>
        <v>625.5</v>
      </c>
      <c r="AE1032" s="32">
        <f t="shared" si="938"/>
        <v>0</v>
      </c>
      <c r="AF1032" s="33"/>
      <c r="AG1032" s="34"/>
      <c r="AH1032" s="1" t="str">
        <f t="shared" si="910"/>
        <v/>
      </c>
    </row>
    <row r="1033" ht="31.5">
      <c r="A1033" s="14" t="s">
        <v>668</v>
      </c>
      <c r="B1033" s="15" t="s">
        <v>48</v>
      </c>
      <c r="C1033" s="14"/>
      <c r="D1033" s="14"/>
      <c r="E1033" s="31" t="s">
        <v>49</v>
      </c>
      <c r="F1033" s="32">
        <f t="shared" si="925"/>
        <v>625.5</v>
      </c>
      <c r="G1033" s="32">
        <f t="shared" si="926"/>
        <v>625.5</v>
      </c>
      <c r="H1033" s="32">
        <f t="shared" si="927"/>
        <v>625.5</v>
      </c>
      <c r="I1033" s="32">
        <f t="shared" si="928"/>
        <v>0</v>
      </c>
      <c r="J1033" s="32">
        <f t="shared" si="929"/>
        <v>0</v>
      </c>
      <c r="K1033" s="32">
        <f t="shared" si="930"/>
        <v>0</v>
      </c>
      <c r="L1033" s="32">
        <f t="shared" si="914"/>
        <v>625.5</v>
      </c>
      <c r="M1033" s="32">
        <f t="shared" si="915"/>
        <v>625.5</v>
      </c>
      <c r="N1033" s="32">
        <f t="shared" si="916"/>
        <v>625.5</v>
      </c>
      <c r="O1033" s="32">
        <f t="shared" si="931"/>
        <v>0</v>
      </c>
      <c r="P1033" s="32">
        <f t="shared" si="932"/>
        <v>0</v>
      </c>
      <c r="Q1033" s="32">
        <f t="shared" si="933"/>
        <v>0</v>
      </c>
      <c r="R1033" s="32">
        <f t="shared" si="939"/>
        <v>625.5</v>
      </c>
      <c r="S1033" s="32">
        <f t="shared" si="940"/>
        <v>625.5</v>
      </c>
      <c r="T1033" s="32">
        <f t="shared" si="941"/>
        <v>625.5</v>
      </c>
      <c r="U1033" s="32">
        <f t="shared" si="934"/>
        <v>0</v>
      </c>
      <c r="V1033" s="32">
        <f t="shared" si="922"/>
        <v>625.5</v>
      </c>
      <c r="W1033" s="32">
        <f t="shared" si="923"/>
        <v>625.5</v>
      </c>
      <c r="X1033" s="32">
        <f t="shared" si="924"/>
        <v>625.5</v>
      </c>
      <c r="Y1033" s="32">
        <f t="shared" si="935"/>
        <v>0</v>
      </c>
      <c r="Z1033" s="32">
        <f t="shared" si="936"/>
        <v>0</v>
      </c>
      <c r="AA1033" s="32">
        <f t="shared" si="937"/>
        <v>0</v>
      </c>
      <c r="AB1033" s="32">
        <f t="shared" si="907"/>
        <v>625.5</v>
      </c>
      <c r="AC1033" s="32">
        <f t="shared" si="908"/>
        <v>625.5</v>
      </c>
      <c r="AD1033" s="32">
        <f t="shared" si="909"/>
        <v>625.5</v>
      </c>
      <c r="AE1033" s="32">
        <f t="shared" si="938"/>
        <v>0</v>
      </c>
      <c r="AF1033" s="33"/>
      <c r="AG1033" s="34"/>
      <c r="AH1033" s="1" t="str">
        <f t="shared" si="910"/>
        <v/>
      </c>
    </row>
    <row r="1034">
      <c r="A1034" s="14" t="s">
        <v>668</v>
      </c>
      <c r="B1034" s="15">
        <v>200</v>
      </c>
      <c r="C1034" s="14" t="s">
        <v>50</v>
      </c>
      <c r="D1034" s="14" t="s">
        <v>51</v>
      </c>
      <c r="E1034" s="31" t="s">
        <v>52</v>
      </c>
      <c r="F1034" s="32">
        <v>625.5</v>
      </c>
      <c r="G1034" s="32">
        <v>625.5</v>
      </c>
      <c r="H1034" s="32">
        <v>625.5</v>
      </c>
      <c r="I1034" s="32"/>
      <c r="J1034" s="32"/>
      <c r="K1034" s="32"/>
      <c r="L1034" s="32">
        <f t="shared" si="914"/>
        <v>625.5</v>
      </c>
      <c r="M1034" s="32">
        <f t="shared" si="915"/>
        <v>625.5</v>
      </c>
      <c r="N1034" s="32">
        <f t="shared" si="916"/>
        <v>625.5</v>
      </c>
      <c r="O1034" s="32"/>
      <c r="P1034" s="32"/>
      <c r="Q1034" s="32"/>
      <c r="R1034" s="32">
        <f t="shared" si="939"/>
        <v>625.5</v>
      </c>
      <c r="S1034" s="32">
        <f t="shared" si="940"/>
        <v>625.5</v>
      </c>
      <c r="T1034" s="32">
        <f t="shared" si="941"/>
        <v>625.5</v>
      </c>
      <c r="U1034" s="32"/>
      <c r="V1034" s="32">
        <f t="shared" si="922"/>
        <v>625.5</v>
      </c>
      <c r="W1034" s="32">
        <f t="shared" si="923"/>
        <v>625.5</v>
      </c>
      <c r="X1034" s="32">
        <f t="shared" si="924"/>
        <v>625.5</v>
      </c>
      <c r="Y1034" s="32"/>
      <c r="Z1034" s="32"/>
      <c r="AA1034" s="32"/>
      <c r="AB1034" s="32">
        <f t="shared" si="907"/>
        <v>625.5</v>
      </c>
      <c r="AC1034" s="32">
        <f t="shared" si="908"/>
        <v>625.5</v>
      </c>
      <c r="AD1034" s="32">
        <f t="shared" si="909"/>
        <v>625.5</v>
      </c>
      <c r="AE1034" s="32"/>
      <c r="AF1034" s="33"/>
      <c r="AG1034" s="34"/>
      <c r="AH1034" s="1" t="str">
        <f t="shared" si="910"/>
        <v>0503</v>
      </c>
    </row>
    <row r="1035" ht="78.75">
      <c r="A1035" s="14" t="s">
        <v>670</v>
      </c>
      <c r="B1035" s="15"/>
      <c r="C1035" s="14"/>
      <c r="D1035" s="14"/>
      <c r="E1035" s="31" t="s">
        <v>671</v>
      </c>
      <c r="F1035" s="32">
        <f>F1036+F1041</f>
        <v>933984.80000000005</v>
      </c>
      <c r="G1035" s="32">
        <f>G1036+G1041</f>
        <v>329313.60000000003</v>
      </c>
      <c r="H1035" s="32">
        <f>H1036+H1041</f>
        <v>942424.40000000014</v>
      </c>
      <c r="I1035" s="32">
        <f>I1036+I1041</f>
        <v>-7177.4279999999999</v>
      </c>
      <c r="J1035" s="32">
        <f>J1036+J1041</f>
        <v>-7372.5460000000003</v>
      </c>
      <c r="K1035" s="32">
        <f>K1036+K1041</f>
        <v>-7372.5460000000003</v>
      </c>
      <c r="L1035" s="32">
        <f t="shared" si="914"/>
        <v>926807.37200000009</v>
      </c>
      <c r="M1035" s="32">
        <f t="shared" si="915"/>
        <v>321941.05400000006</v>
      </c>
      <c r="N1035" s="32">
        <f t="shared" si="916"/>
        <v>935051.85400000017</v>
      </c>
      <c r="O1035" s="32">
        <f>O1036+O1041</f>
        <v>0</v>
      </c>
      <c r="P1035" s="32">
        <f>P1036+P1041</f>
        <v>0</v>
      </c>
      <c r="Q1035" s="32">
        <f>Q1036+Q1041</f>
        <v>0</v>
      </c>
      <c r="R1035" s="32">
        <f t="shared" si="939"/>
        <v>926807.37200000009</v>
      </c>
      <c r="S1035" s="32">
        <f t="shared" si="940"/>
        <v>321941.05400000006</v>
      </c>
      <c r="T1035" s="32">
        <f t="shared" si="941"/>
        <v>935051.85400000017</v>
      </c>
      <c r="U1035" s="32">
        <f>U1036+U1041</f>
        <v>0</v>
      </c>
      <c r="V1035" s="32">
        <f t="shared" si="922"/>
        <v>926807.37200000009</v>
      </c>
      <c r="W1035" s="32">
        <f t="shared" si="923"/>
        <v>321941.05400000006</v>
      </c>
      <c r="X1035" s="32">
        <f t="shared" si="924"/>
        <v>935051.85400000017</v>
      </c>
      <c r="Y1035" s="32">
        <f>Y1036+Y1041</f>
        <v>-3998.9000000000001</v>
      </c>
      <c r="Z1035" s="32">
        <f>Z1036+Z1041</f>
        <v>0</v>
      </c>
      <c r="AA1035" s="32">
        <f>AA1036+AA1041</f>
        <v>0</v>
      </c>
      <c r="AB1035" s="32">
        <f t="shared" si="907"/>
        <v>922808.47200000007</v>
      </c>
      <c r="AC1035" s="32">
        <f t="shared" si="908"/>
        <v>321941.05400000006</v>
      </c>
      <c r="AD1035" s="32">
        <f t="shared" si="909"/>
        <v>935051.85400000017</v>
      </c>
      <c r="AE1035" s="32">
        <f>AE1036+AE1041</f>
        <v>0</v>
      </c>
      <c r="AF1035" s="33"/>
      <c r="AG1035" s="34"/>
      <c r="AH1035" s="1" t="str">
        <f t="shared" si="910"/>
        <v/>
      </c>
    </row>
    <row r="1036" ht="31.5">
      <c r="A1036" s="14" t="s">
        <v>672</v>
      </c>
      <c r="B1036" s="15"/>
      <c r="C1036" s="14"/>
      <c r="D1036" s="14"/>
      <c r="E1036" s="31" t="s">
        <v>179</v>
      </c>
      <c r="F1036" s="32">
        <f>F1037+F1039</f>
        <v>87075.5</v>
      </c>
      <c r="G1036" s="32">
        <f>G1037+G1039</f>
        <v>89444.200000000012</v>
      </c>
      <c r="H1036" s="32">
        <f>H1037+H1039</f>
        <v>89444.200000000012</v>
      </c>
      <c r="I1036" s="32">
        <f>I1037+I1039</f>
        <v>-7177.4279999999999</v>
      </c>
      <c r="J1036" s="32">
        <f>J1037+J1039</f>
        <v>-7372.5460000000003</v>
      </c>
      <c r="K1036" s="32">
        <f>K1037+K1039</f>
        <v>-7372.5460000000003</v>
      </c>
      <c r="L1036" s="32">
        <f t="shared" si="914"/>
        <v>79898.072</v>
      </c>
      <c r="M1036" s="32">
        <f t="shared" si="915"/>
        <v>82071.65400000001</v>
      </c>
      <c r="N1036" s="32">
        <f t="shared" si="916"/>
        <v>82071.65400000001</v>
      </c>
      <c r="O1036" s="32">
        <f>O1037+O1039</f>
        <v>0</v>
      </c>
      <c r="P1036" s="32">
        <f>P1037+P1039</f>
        <v>0</v>
      </c>
      <c r="Q1036" s="32">
        <f>Q1037+Q1039</f>
        <v>0</v>
      </c>
      <c r="R1036" s="32">
        <f t="shared" si="939"/>
        <v>79898.072</v>
      </c>
      <c r="S1036" s="32">
        <f t="shared" si="940"/>
        <v>82071.65400000001</v>
      </c>
      <c r="T1036" s="32">
        <f t="shared" si="941"/>
        <v>82071.65400000001</v>
      </c>
      <c r="U1036" s="32">
        <f>U1037+U1039</f>
        <v>0</v>
      </c>
      <c r="V1036" s="32">
        <f t="shared" si="922"/>
        <v>79898.072</v>
      </c>
      <c r="W1036" s="32">
        <f t="shared" si="923"/>
        <v>82071.65400000001</v>
      </c>
      <c r="X1036" s="32">
        <f t="shared" si="924"/>
        <v>82071.65400000001</v>
      </c>
      <c r="Y1036" s="32">
        <f>Y1037+Y1039</f>
        <v>-1081.4000000000001</v>
      </c>
      <c r="Z1036" s="32">
        <f>Z1037+Z1039</f>
        <v>0</v>
      </c>
      <c r="AA1036" s="32">
        <f>AA1037+AA1039</f>
        <v>0</v>
      </c>
      <c r="AB1036" s="32">
        <f t="shared" si="907"/>
        <v>78816.672000000006</v>
      </c>
      <c r="AC1036" s="32">
        <f t="shared" si="908"/>
        <v>82071.65400000001</v>
      </c>
      <c r="AD1036" s="32">
        <f t="shared" si="909"/>
        <v>82071.65400000001</v>
      </c>
      <c r="AE1036" s="32">
        <f>AE1037+AE1039</f>
        <v>0</v>
      </c>
      <c r="AF1036" s="33"/>
      <c r="AG1036" s="34"/>
      <c r="AH1036" s="1" t="str">
        <f t="shared" si="910"/>
        <v/>
      </c>
    </row>
    <row r="1037" ht="94.5">
      <c r="A1037" s="14" t="s">
        <v>672</v>
      </c>
      <c r="B1037" s="15" t="s">
        <v>151</v>
      </c>
      <c r="C1037" s="14"/>
      <c r="D1037" s="14"/>
      <c r="E1037" s="31" t="s">
        <v>152</v>
      </c>
      <c r="F1037" s="32">
        <f>F1038</f>
        <v>84039.399999999994</v>
      </c>
      <c r="G1037" s="32">
        <f>G1038</f>
        <v>86408.100000000006</v>
      </c>
      <c r="H1037" s="32">
        <f>H1038</f>
        <v>86408.100000000006</v>
      </c>
      <c r="I1037" s="32">
        <f>I1038</f>
        <v>-6922.4279999999999</v>
      </c>
      <c r="J1037" s="32">
        <f>J1038</f>
        <v>-7117.5460000000003</v>
      </c>
      <c r="K1037" s="32">
        <f>K1038</f>
        <v>-7117.5460000000003</v>
      </c>
      <c r="L1037" s="32">
        <f t="shared" si="914"/>
        <v>77116.971999999994</v>
      </c>
      <c r="M1037" s="32">
        <f t="shared" si="915"/>
        <v>79290.554000000004</v>
      </c>
      <c r="N1037" s="32">
        <f t="shared" si="916"/>
        <v>79290.554000000004</v>
      </c>
      <c r="O1037" s="32">
        <f>O1038</f>
        <v>0</v>
      </c>
      <c r="P1037" s="32">
        <f>P1038</f>
        <v>0</v>
      </c>
      <c r="Q1037" s="32">
        <f>Q1038</f>
        <v>0</v>
      </c>
      <c r="R1037" s="32">
        <f t="shared" si="939"/>
        <v>77116.971999999994</v>
      </c>
      <c r="S1037" s="32">
        <f t="shared" si="940"/>
        <v>79290.554000000004</v>
      </c>
      <c r="T1037" s="32">
        <f t="shared" si="941"/>
        <v>79290.554000000004</v>
      </c>
      <c r="U1037" s="32">
        <f>U1038</f>
        <v>0</v>
      </c>
      <c r="V1037" s="32">
        <f t="shared" si="922"/>
        <v>77116.971999999994</v>
      </c>
      <c r="W1037" s="32">
        <f t="shared" si="923"/>
        <v>79290.554000000004</v>
      </c>
      <c r="X1037" s="32">
        <f t="shared" si="924"/>
        <v>79290.554000000004</v>
      </c>
      <c r="Y1037" s="32">
        <f>Y1038</f>
        <v>-1081.4000000000001</v>
      </c>
      <c r="Z1037" s="32">
        <f>Z1038</f>
        <v>0</v>
      </c>
      <c r="AA1037" s="32">
        <f>AA1038</f>
        <v>0</v>
      </c>
      <c r="AB1037" s="32">
        <f t="shared" si="907"/>
        <v>76035.572</v>
      </c>
      <c r="AC1037" s="32">
        <f t="shared" si="908"/>
        <v>79290.554000000004</v>
      </c>
      <c r="AD1037" s="32">
        <f t="shared" si="909"/>
        <v>79290.554000000004</v>
      </c>
      <c r="AE1037" s="32">
        <f>AE1038</f>
        <v>0</v>
      </c>
      <c r="AF1037" s="33"/>
      <c r="AG1037" s="34"/>
      <c r="AH1037" s="1" t="str">
        <f t="shared" si="910"/>
        <v/>
      </c>
    </row>
    <row r="1038" ht="31.5">
      <c r="A1038" s="14" t="s">
        <v>672</v>
      </c>
      <c r="B1038" s="15">
        <v>100</v>
      </c>
      <c r="C1038" s="14" t="s">
        <v>50</v>
      </c>
      <c r="D1038" s="14" t="s">
        <v>50</v>
      </c>
      <c r="E1038" s="31" t="s">
        <v>673</v>
      </c>
      <c r="F1038" s="32">
        <v>84039.399999999994</v>
      </c>
      <c r="G1038" s="32">
        <v>86408.100000000006</v>
      </c>
      <c r="H1038" s="32">
        <v>86408.100000000006</v>
      </c>
      <c r="I1038" s="37">
        <v>-6922.4279999999999</v>
      </c>
      <c r="J1038" s="37">
        <v>-7117.5460000000003</v>
      </c>
      <c r="K1038" s="37">
        <v>-7117.5460000000003</v>
      </c>
      <c r="L1038" s="32">
        <f t="shared" si="914"/>
        <v>77116.971999999994</v>
      </c>
      <c r="M1038" s="32">
        <f t="shared" si="915"/>
        <v>79290.554000000004</v>
      </c>
      <c r="N1038" s="32">
        <f t="shared" si="916"/>
        <v>79290.554000000004</v>
      </c>
      <c r="O1038" s="32"/>
      <c r="P1038" s="32"/>
      <c r="Q1038" s="32"/>
      <c r="R1038" s="32">
        <f t="shared" si="939"/>
        <v>77116.971999999994</v>
      </c>
      <c r="S1038" s="32">
        <f t="shared" si="940"/>
        <v>79290.554000000004</v>
      </c>
      <c r="T1038" s="32">
        <f t="shared" si="941"/>
        <v>79290.554000000004</v>
      </c>
      <c r="U1038" s="32"/>
      <c r="V1038" s="32">
        <f t="shared" si="922"/>
        <v>77116.971999999994</v>
      </c>
      <c r="W1038" s="32">
        <f t="shared" si="923"/>
        <v>79290.554000000004</v>
      </c>
      <c r="X1038" s="32">
        <f t="shared" si="924"/>
        <v>79290.554000000004</v>
      </c>
      <c r="Y1038" s="32">
        <v>-1081.4000000000001</v>
      </c>
      <c r="Z1038" s="32"/>
      <c r="AA1038" s="32"/>
      <c r="AB1038" s="32">
        <f t="shared" si="907"/>
        <v>76035.572</v>
      </c>
      <c r="AC1038" s="32">
        <f t="shared" si="908"/>
        <v>79290.554000000004</v>
      </c>
      <c r="AD1038" s="32">
        <f t="shared" si="909"/>
        <v>79290.554000000004</v>
      </c>
      <c r="AE1038" s="32"/>
      <c r="AF1038" s="33"/>
      <c r="AG1038" s="34">
        <v>102</v>
      </c>
      <c r="AH1038" s="1" t="str">
        <f t="shared" si="910"/>
        <v>0505</v>
      </c>
    </row>
    <row r="1039" ht="31.5">
      <c r="A1039" s="14" t="s">
        <v>672</v>
      </c>
      <c r="B1039" s="15" t="s">
        <v>48</v>
      </c>
      <c r="C1039" s="14"/>
      <c r="D1039" s="14"/>
      <c r="E1039" s="31" t="s">
        <v>49</v>
      </c>
      <c r="F1039" s="32">
        <f>F1040</f>
        <v>3036.0999999999999</v>
      </c>
      <c r="G1039" s="32">
        <f>G1040</f>
        <v>3036.0999999999999</v>
      </c>
      <c r="H1039" s="32">
        <f>H1040</f>
        <v>3036.0999999999999</v>
      </c>
      <c r="I1039" s="32">
        <f>I1040</f>
        <v>-255</v>
      </c>
      <c r="J1039" s="32">
        <f>J1040</f>
        <v>-255</v>
      </c>
      <c r="K1039" s="32">
        <f>K1040</f>
        <v>-255</v>
      </c>
      <c r="L1039" s="32">
        <f t="shared" si="914"/>
        <v>2781.0999999999999</v>
      </c>
      <c r="M1039" s="32">
        <f t="shared" si="915"/>
        <v>2781.0999999999999</v>
      </c>
      <c r="N1039" s="32">
        <f t="shared" si="916"/>
        <v>2781.0999999999999</v>
      </c>
      <c r="O1039" s="32">
        <f>O1040</f>
        <v>0</v>
      </c>
      <c r="P1039" s="32">
        <f>P1040</f>
        <v>0</v>
      </c>
      <c r="Q1039" s="32">
        <f>Q1040</f>
        <v>0</v>
      </c>
      <c r="R1039" s="32">
        <f t="shared" si="939"/>
        <v>2781.0999999999999</v>
      </c>
      <c r="S1039" s="32">
        <f t="shared" si="940"/>
        <v>2781.0999999999999</v>
      </c>
      <c r="T1039" s="32">
        <f t="shared" si="941"/>
        <v>2781.0999999999999</v>
      </c>
      <c r="U1039" s="32">
        <f>U1040</f>
        <v>0</v>
      </c>
      <c r="V1039" s="32">
        <f t="shared" si="922"/>
        <v>2781.0999999999999</v>
      </c>
      <c r="W1039" s="32">
        <f t="shared" si="923"/>
        <v>2781.0999999999999</v>
      </c>
      <c r="X1039" s="32">
        <f t="shared" si="924"/>
        <v>2781.0999999999999</v>
      </c>
      <c r="Y1039" s="32">
        <f>Y1040</f>
        <v>0</v>
      </c>
      <c r="Z1039" s="32">
        <f>Z1040</f>
        <v>0</v>
      </c>
      <c r="AA1039" s="32">
        <f>AA1040</f>
        <v>0</v>
      </c>
      <c r="AB1039" s="32">
        <f t="shared" si="907"/>
        <v>2781.0999999999999</v>
      </c>
      <c r="AC1039" s="32">
        <f t="shared" si="908"/>
        <v>2781.0999999999999</v>
      </c>
      <c r="AD1039" s="32">
        <f t="shared" si="909"/>
        <v>2781.0999999999999</v>
      </c>
      <c r="AE1039" s="32">
        <f>AE1040</f>
        <v>0</v>
      </c>
      <c r="AF1039" s="33"/>
      <c r="AG1039" s="34"/>
      <c r="AH1039" s="1" t="str">
        <f t="shared" si="910"/>
        <v/>
      </c>
    </row>
    <row r="1040" ht="31.5">
      <c r="A1040" s="14" t="s">
        <v>672</v>
      </c>
      <c r="B1040" s="15">
        <v>200</v>
      </c>
      <c r="C1040" s="14" t="s">
        <v>50</v>
      </c>
      <c r="D1040" s="14" t="s">
        <v>50</v>
      </c>
      <c r="E1040" s="31" t="s">
        <v>673</v>
      </c>
      <c r="F1040" s="32">
        <v>3036.0999999999999</v>
      </c>
      <c r="G1040" s="32">
        <v>3036.0999999999999</v>
      </c>
      <c r="H1040" s="32">
        <v>3036.0999999999999</v>
      </c>
      <c r="I1040" s="37">
        <v>-255</v>
      </c>
      <c r="J1040" s="37">
        <v>-255</v>
      </c>
      <c r="K1040" s="37">
        <v>-255</v>
      </c>
      <c r="L1040" s="32">
        <f t="shared" si="914"/>
        <v>2781.0999999999999</v>
      </c>
      <c r="M1040" s="32">
        <f t="shared" si="915"/>
        <v>2781.0999999999999</v>
      </c>
      <c r="N1040" s="32">
        <f t="shared" si="916"/>
        <v>2781.0999999999999</v>
      </c>
      <c r="O1040" s="32"/>
      <c r="P1040" s="32"/>
      <c r="Q1040" s="32"/>
      <c r="R1040" s="32">
        <f t="shared" si="939"/>
        <v>2781.0999999999999</v>
      </c>
      <c r="S1040" s="32">
        <f t="shared" si="940"/>
        <v>2781.0999999999999</v>
      </c>
      <c r="T1040" s="32">
        <f t="shared" si="941"/>
        <v>2781.0999999999999</v>
      </c>
      <c r="U1040" s="32"/>
      <c r="V1040" s="32">
        <f t="shared" si="922"/>
        <v>2781.0999999999999</v>
      </c>
      <c r="W1040" s="32">
        <f t="shared" si="923"/>
        <v>2781.0999999999999</v>
      </c>
      <c r="X1040" s="32">
        <f t="shared" si="924"/>
        <v>2781.0999999999999</v>
      </c>
      <c r="Y1040" s="32"/>
      <c r="Z1040" s="32"/>
      <c r="AA1040" s="32"/>
      <c r="AB1040" s="32">
        <f t="shared" si="907"/>
        <v>2781.0999999999999</v>
      </c>
      <c r="AC1040" s="32">
        <f t="shared" si="908"/>
        <v>2781.0999999999999</v>
      </c>
      <c r="AD1040" s="32">
        <f t="shared" si="909"/>
        <v>2781.0999999999999</v>
      </c>
      <c r="AE1040" s="32"/>
      <c r="AF1040" s="33"/>
      <c r="AG1040" s="34">
        <v>103</v>
      </c>
      <c r="AH1040" s="1" t="str">
        <f t="shared" si="910"/>
        <v>0505</v>
      </c>
    </row>
    <row r="1041" ht="47.25">
      <c r="A1041" s="14" t="s">
        <v>674</v>
      </c>
      <c r="B1041" s="15"/>
      <c r="C1041" s="14"/>
      <c r="D1041" s="14"/>
      <c r="E1041" s="31" t="s">
        <v>150</v>
      </c>
      <c r="F1041" s="32">
        <f>F1042+F1044+F1046</f>
        <v>846909.30000000005</v>
      </c>
      <c r="G1041" s="32">
        <f>G1042+G1044+G1046</f>
        <v>239869.40000000002</v>
      </c>
      <c r="H1041" s="32">
        <f>H1042+H1044+H1046</f>
        <v>852980.20000000007</v>
      </c>
      <c r="I1041" s="32">
        <f>I1042+I1044+I1046</f>
        <v>0</v>
      </c>
      <c r="J1041" s="32">
        <f>J1042+J1044+J1046</f>
        <v>0</v>
      </c>
      <c r="K1041" s="32">
        <f>K1042+K1044+K1046</f>
        <v>0</v>
      </c>
      <c r="L1041" s="32">
        <f t="shared" si="914"/>
        <v>846909.30000000005</v>
      </c>
      <c r="M1041" s="32">
        <f t="shared" si="915"/>
        <v>239869.40000000002</v>
      </c>
      <c r="N1041" s="32">
        <f t="shared" si="916"/>
        <v>852980.20000000007</v>
      </c>
      <c r="O1041" s="32">
        <f>O1042+O1044+O1046</f>
        <v>0</v>
      </c>
      <c r="P1041" s="32">
        <f>P1042+P1044+P1046</f>
        <v>0</v>
      </c>
      <c r="Q1041" s="32">
        <f>Q1042+Q1044+Q1046</f>
        <v>0</v>
      </c>
      <c r="R1041" s="32">
        <f t="shared" si="939"/>
        <v>846909.30000000005</v>
      </c>
      <c r="S1041" s="32">
        <f t="shared" si="940"/>
        <v>239869.40000000002</v>
      </c>
      <c r="T1041" s="32">
        <f t="shared" si="941"/>
        <v>852980.20000000007</v>
      </c>
      <c r="U1041" s="32">
        <f>U1042+U1044+U1046</f>
        <v>0</v>
      </c>
      <c r="V1041" s="32">
        <f t="shared" si="922"/>
        <v>846909.30000000005</v>
      </c>
      <c r="W1041" s="32">
        <f t="shared" si="923"/>
        <v>239869.40000000002</v>
      </c>
      <c r="X1041" s="32">
        <f t="shared" si="924"/>
        <v>852980.20000000007</v>
      </c>
      <c r="Y1041" s="32">
        <f>Y1042+Y1044+Y1046</f>
        <v>-2917.5</v>
      </c>
      <c r="Z1041" s="32">
        <f>Z1042+Z1044+Z1046</f>
        <v>0</v>
      </c>
      <c r="AA1041" s="32">
        <f>AA1042+AA1044+AA1046</f>
        <v>0</v>
      </c>
      <c r="AB1041" s="32">
        <f t="shared" si="907"/>
        <v>843991.80000000005</v>
      </c>
      <c r="AC1041" s="32">
        <f t="shared" si="908"/>
        <v>239869.40000000002</v>
      </c>
      <c r="AD1041" s="32">
        <f t="shared" si="909"/>
        <v>852980.20000000007</v>
      </c>
      <c r="AE1041" s="32">
        <f>AE1042+AE1044+AE1046</f>
        <v>0</v>
      </c>
      <c r="AF1041" s="33"/>
      <c r="AG1041" s="34"/>
      <c r="AH1041" s="1" t="str">
        <f t="shared" si="910"/>
        <v/>
      </c>
    </row>
    <row r="1042" ht="94.5">
      <c r="A1042" s="14" t="s">
        <v>674</v>
      </c>
      <c r="B1042" s="15" t="s">
        <v>151</v>
      </c>
      <c r="C1042" s="14"/>
      <c r="D1042" s="14"/>
      <c r="E1042" s="31" t="s">
        <v>152</v>
      </c>
      <c r="F1042" s="32">
        <f>F1043</f>
        <v>205753.59999999998</v>
      </c>
      <c r="G1042" s="32">
        <f>G1043</f>
        <v>211552.30000000002</v>
      </c>
      <c r="H1042" s="32">
        <f>H1043</f>
        <v>211552.30000000002</v>
      </c>
      <c r="I1042" s="32">
        <f>I1043</f>
        <v>0</v>
      </c>
      <c r="J1042" s="32">
        <f>J1043</f>
        <v>0</v>
      </c>
      <c r="K1042" s="32">
        <f>K1043</f>
        <v>0</v>
      </c>
      <c r="L1042" s="32">
        <f t="shared" si="914"/>
        <v>205753.59999999998</v>
      </c>
      <c r="M1042" s="32">
        <f t="shared" si="915"/>
        <v>211552.30000000002</v>
      </c>
      <c r="N1042" s="32">
        <f t="shared" si="916"/>
        <v>211552.30000000002</v>
      </c>
      <c r="O1042" s="32">
        <f>O1043</f>
        <v>0</v>
      </c>
      <c r="P1042" s="32">
        <f>P1043</f>
        <v>0</v>
      </c>
      <c r="Q1042" s="32">
        <f>Q1043</f>
        <v>0</v>
      </c>
      <c r="R1042" s="32">
        <f t="shared" si="939"/>
        <v>205753.59999999998</v>
      </c>
      <c r="S1042" s="32">
        <f t="shared" si="940"/>
        <v>211552.30000000002</v>
      </c>
      <c r="T1042" s="32">
        <f t="shared" si="941"/>
        <v>211552.30000000002</v>
      </c>
      <c r="U1042" s="32">
        <f>U1043</f>
        <v>0</v>
      </c>
      <c r="V1042" s="32">
        <f t="shared" si="922"/>
        <v>205753.59999999998</v>
      </c>
      <c r="W1042" s="32">
        <f t="shared" si="923"/>
        <v>211552.30000000002</v>
      </c>
      <c r="X1042" s="32">
        <f t="shared" si="924"/>
        <v>211552.30000000002</v>
      </c>
      <c r="Y1042" s="32">
        <f>Y1043</f>
        <v>-2917.5</v>
      </c>
      <c r="Z1042" s="32">
        <f>Z1043</f>
        <v>0</v>
      </c>
      <c r="AA1042" s="32">
        <f>AA1043</f>
        <v>0</v>
      </c>
      <c r="AB1042" s="32">
        <f t="shared" si="907"/>
        <v>202836.09999999998</v>
      </c>
      <c r="AC1042" s="32">
        <f t="shared" si="908"/>
        <v>211552.30000000002</v>
      </c>
      <c r="AD1042" s="32">
        <f t="shared" si="909"/>
        <v>211552.30000000002</v>
      </c>
      <c r="AE1042" s="32">
        <f>AE1043</f>
        <v>0</v>
      </c>
      <c r="AF1042" s="33"/>
      <c r="AG1042" s="34"/>
      <c r="AH1042" s="1" t="str">
        <f t="shared" si="910"/>
        <v/>
      </c>
    </row>
    <row r="1043" ht="31.5">
      <c r="A1043" s="14" t="s">
        <v>674</v>
      </c>
      <c r="B1043" s="15">
        <v>100</v>
      </c>
      <c r="C1043" s="14" t="s">
        <v>50</v>
      </c>
      <c r="D1043" s="14" t="s">
        <v>50</v>
      </c>
      <c r="E1043" s="31" t="s">
        <v>673</v>
      </c>
      <c r="F1043" s="32">
        <v>205753.59999999998</v>
      </c>
      <c r="G1043" s="32">
        <v>211552.30000000002</v>
      </c>
      <c r="H1043" s="32">
        <v>211552.30000000002</v>
      </c>
      <c r="I1043" s="32"/>
      <c r="J1043" s="32"/>
      <c r="K1043" s="32"/>
      <c r="L1043" s="32">
        <f t="shared" si="914"/>
        <v>205753.59999999998</v>
      </c>
      <c r="M1043" s="32">
        <f t="shared" si="915"/>
        <v>211552.30000000002</v>
      </c>
      <c r="N1043" s="32">
        <f t="shared" si="916"/>
        <v>211552.30000000002</v>
      </c>
      <c r="O1043" s="32"/>
      <c r="P1043" s="32"/>
      <c r="Q1043" s="32"/>
      <c r="R1043" s="32">
        <f t="shared" si="939"/>
        <v>205753.59999999998</v>
      </c>
      <c r="S1043" s="32">
        <f t="shared" si="940"/>
        <v>211552.30000000002</v>
      </c>
      <c r="T1043" s="32">
        <f t="shared" si="941"/>
        <v>211552.30000000002</v>
      </c>
      <c r="U1043" s="32"/>
      <c r="V1043" s="32">
        <f t="shared" si="922"/>
        <v>205753.59999999998</v>
      </c>
      <c r="W1043" s="32">
        <f t="shared" si="923"/>
        <v>211552.30000000002</v>
      </c>
      <c r="X1043" s="32">
        <f t="shared" si="924"/>
        <v>211552.30000000002</v>
      </c>
      <c r="Y1043" s="32">
        <v>-2917.5</v>
      </c>
      <c r="Z1043" s="32"/>
      <c r="AA1043" s="32"/>
      <c r="AB1043" s="32">
        <f t="shared" si="907"/>
        <v>202836.09999999998</v>
      </c>
      <c r="AC1043" s="32">
        <f t="shared" si="908"/>
        <v>211552.30000000002</v>
      </c>
      <c r="AD1043" s="32">
        <f t="shared" si="909"/>
        <v>211552.30000000002</v>
      </c>
      <c r="AE1043" s="32"/>
      <c r="AF1043" s="33"/>
      <c r="AG1043" s="34"/>
      <c r="AH1043" s="1" t="str">
        <f t="shared" si="910"/>
        <v>0505</v>
      </c>
    </row>
    <row r="1044" ht="31.5">
      <c r="A1044" s="14" t="s">
        <v>674</v>
      </c>
      <c r="B1044" s="15" t="s">
        <v>48</v>
      </c>
      <c r="C1044" s="14"/>
      <c r="D1044" s="14"/>
      <c r="E1044" s="31" t="s">
        <v>49</v>
      </c>
      <c r="F1044" s="32">
        <f>F1045</f>
        <v>28317.099999999999</v>
      </c>
      <c r="G1044" s="32">
        <f>G1045</f>
        <v>28317.099999999999</v>
      </c>
      <c r="H1044" s="32">
        <f>H1045</f>
        <v>28317.099999999999</v>
      </c>
      <c r="I1044" s="32">
        <f>I1045</f>
        <v>0</v>
      </c>
      <c r="J1044" s="32">
        <f>J1045</f>
        <v>0</v>
      </c>
      <c r="K1044" s="32">
        <f>K1045</f>
        <v>0</v>
      </c>
      <c r="L1044" s="32">
        <f t="shared" si="914"/>
        <v>28317.099999999999</v>
      </c>
      <c r="M1044" s="32">
        <f t="shared" si="915"/>
        <v>28317.099999999999</v>
      </c>
      <c r="N1044" s="32">
        <f t="shared" si="916"/>
        <v>28317.099999999999</v>
      </c>
      <c r="O1044" s="32">
        <f>O1045</f>
        <v>0</v>
      </c>
      <c r="P1044" s="32">
        <f>P1045</f>
        <v>0</v>
      </c>
      <c r="Q1044" s="32">
        <f>Q1045</f>
        <v>0</v>
      </c>
      <c r="R1044" s="32">
        <f t="shared" si="939"/>
        <v>28317.099999999999</v>
      </c>
      <c r="S1044" s="32">
        <f t="shared" si="940"/>
        <v>28317.099999999999</v>
      </c>
      <c r="T1044" s="32">
        <f t="shared" si="941"/>
        <v>28317.099999999999</v>
      </c>
      <c r="U1044" s="32">
        <f>U1045</f>
        <v>0</v>
      </c>
      <c r="V1044" s="32">
        <f t="shared" si="922"/>
        <v>28317.099999999999</v>
      </c>
      <c r="W1044" s="32">
        <f t="shared" si="923"/>
        <v>28317.099999999999</v>
      </c>
      <c r="X1044" s="32">
        <f t="shared" si="924"/>
        <v>28317.099999999999</v>
      </c>
      <c r="Y1044" s="32">
        <f>Y1045</f>
        <v>0</v>
      </c>
      <c r="Z1044" s="32">
        <f>Z1045</f>
        <v>0</v>
      </c>
      <c r="AA1044" s="32">
        <f>AA1045</f>
        <v>0</v>
      </c>
      <c r="AB1044" s="32">
        <f t="shared" si="907"/>
        <v>28317.099999999999</v>
      </c>
      <c r="AC1044" s="32">
        <f t="shared" si="908"/>
        <v>28317.099999999999</v>
      </c>
      <c r="AD1044" s="32">
        <f t="shared" si="909"/>
        <v>28317.099999999999</v>
      </c>
      <c r="AE1044" s="32">
        <f>AE1045</f>
        <v>0</v>
      </c>
      <c r="AF1044" s="33"/>
      <c r="AG1044" s="34"/>
      <c r="AH1044" s="1" t="str">
        <f t="shared" si="910"/>
        <v/>
      </c>
    </row>
    <row r="1045" ht="31.5">
      <c r="A1045" s="14" t="s">
        <v>674</v>
      </c>
      <c r="B1045" s="15">
        <v>200</v>
      </c>
      <c r="C1045" s="14" t="s">
        <v>50</v>
      </c>
      <c r="D1045" s="14" t="s">
        <v>50</v>
      </c>
      <c r="E1045" s="31" t="s">
        <v>673</v>
      </c>
      <c r="F1045" s="32">
        <v>28317.099999999999</v>
      </c>
      <c r="G1045" s="32">
        <v>28317.099999999999</v>
      </c>
      <c r="H1045" s="32">
        <v>28317.099999999999</v>
      </c>
      <c r="I1045" s="32"/>
      <c r="J1045" s="32"/>
      <c r="K1045" s="32"/>
      <c r="L1045" s="32">
        <f t="shared" si="914"/>
        <v>28317.099999999999</v>
      </c>
      <c r="M1045" s="32">
        <f t="shared" si="915"/>
        <v>28317.099999999999</v>
      </c>
      <c r="N1045" s="32">
        <f t="shared" si="916"/>
        <v>28317.099999999999</v>
      </c>
      <c r="O1045" s="32"/>
      <c r="P1045" s="32"/>
      <c r="Q1045" s="32"/>
      <c r="R1045" s="32">
        <f t="shared" si="939"/>
        <v>28317.099999999999</v>
      </c>
      <c r="S1045" s="32">
        <f t="shared" si="940"/>
        <v>28317.099999999999</v>
      </c>
      <c r="T1045" s="32">
        <f t="shared" si="941"/>
        <v>28317.099999999999</v>
      </c>
      <c r="U1045" s="32"/>
      <c r="V1045" s="32">
        <f t="shared" si="922"/>
        <v>28317.099999999999</v>
      </c>
      <c r="W1045" s="32">
        <f t="shared" si="923"/>
        <v>28317.099999999999</v>
      </c>
      <c r="X1045" s="32">
        <f t="shared" si="924"/>
        <v>28317.099999999999</v>
      </c>
      <c r="Y1045" s="32"/>
      <c r="Z1045" s="32"/>
      <c r="AA1045" s="32"/>
      <c r="AB1045" s="32">
        <f t="shared" si="907"/>
        <v>28317.099999999999</v>
      </c>
      <c r="AC1045" s="32">
        <f t="shared" si="908"/>
        <v>28317.099999999999</v>
      </c>
      <c r="AD1045" s="32">
        <f t="shared" si="909"/>
        <v>28317.099999999999</v>
      </c>
      <c r="AE1045" s="32"/>
      <c r="AF1045" s="33"/>
      <c r="AG1045" s="34"/>
      <c r="AH1045" s="1" t="str">
        <f t="shared" si="910"/>
        <v>0505</v>
      </c>
    </row>
    <row r="1046">
      <c r="A1046" s="14" t="s">
        <v>674</v>
      </c>
      <c r="B1046" s="15" t="s">
        <v>44</v>
      </c>
      <c r="C1046" s="14"/>
      <c r="D1046" s="14"/>
      <c r="E1046" s="31" t="s">
        <v>45</v>
      </c>
      <c r="F1046" s="32">
        <f>F1047</f>
        <v>612838.60000000009</v>
      </c>
      <c r="G1046" s="32">
        <f>G1047</f>
        <v>0</v>
      </c>
      <c r="H1046" s="32">
        <f>H1047</f>
        <v>613110.80000000005</v>
      </c>
      <c r="I1046" s="32">
        <f>I1047</f>
        <v>0</v>
      </c>
      <c r="J1046" s="32">
        <f>J1047</f>
        <v>0</v>
      </c>
      <c r="K1046" s="32">
        <f>K1047</f>
        <v>0</v>
      </c>
      <c r="L1046" s="32">
        <f t="shared" si="914"/>
        <v>612838.60000000009</v>
      </c>
      <c r="M1046" s="32">
        <f t="shared" si="915"/>
        <v>0</v>
      </c>
      <c r="N1046" s="32">
        <f t="shared" si="916"/>
        <v>613110.80000000005</v>
      </c>
      <c r="O1046" s="32">
        <f>O1047</f>
        <v>0</v>
      </c>
      <c r="P1046" s="32">
        <f>P1047</f>
        <v>0</v>
      </c>
      <c r="Q1046" s="32">
        <f>Q1047</f>
        <v>0</v>
      </c>
      <c r="R1046" s="32">
        <f t="shared" si="939"/>
        <v>612838.60000000009</v>
      </c>
      <c r="S1046" s="32">
        <f t="shared" si="940"/>
        <v>0</v>
      </c>
      <c r="T1046" s="32">
        <f t="shared" si="941"/>
        <v>613110.80000000005</v>
      </c>
      <c r="U1046" s="32">
        <f>U1047</f>
        <v>0</v>
      </c>
      <c r="V1046" s="32">
        <f t="shared" si="922"/>
        <v>612838.60000000009</v>
      </c>
      <c r="W1046" s="32">
        <f t="shared" si="923"/>
        <v>0</v>
      </c>
      <c r="X1046" s="32">
        <f t="shared" si="924"/>
        <v>613110.80000000005</v>
      </c>
      <c r="Y1046" s="32">
        <f>Y1047</f>
        <v>0</v>
      </c>
      <c r="Z1046" s="32">
        <f>Z1047</f>
        <v>0</v>
      </c>
      <c r="AA1046" s="32">
        <f>AA1047</f>
        <v>0</v>
      </c>
      <c r="AB1046" s="32">
        <f t="shared" si="907"/>
        <v>612838.60000000009</v>
      </c>
      <c r="AC1046" s="32">
        <f t="shared" si="908"/>
        <v>0</v>
      </c>
      <c r="AD1046" s="32">
        <f t="shared" si="909"/>
        <v>613110.80000000005</v>
      </c>
      <c r="AE1046" s="32">
        <f>AE1047</f>
        <v>0</v>
      </c>
      <c r="AF1046" s="33"/>
      <c r="AG1046" s="34"/>
      <c r="AH1046" s="1" t="str">
        <f t="shared" si="910"/>
        <v/>
      </c>
    </row>
    <row r="1047" ht="31.5">
      <c r="A1047" s="14" t="s">
        <v>674</v>
      </c>
      <c r="B1047" s="15">
        <v>800</v>
      </c>
      <c r="C1047" s="14" t="s">
        <v>50</v>
      </c>
      <c r="D1047" s="14" t="s">
        <v>50</v>
      </c>
      <c r="E1047" s="31" t="s">
        <v>673</v>
      </c>
      <c r="F1047" s="32">
        <v>612838.60000000009</v>
      </c>
      <c r="G1047" s="32"/>
      <c r="H1047" s="32">
        <v>613110.80000000005</v>
      </c>
      <c r="I1047" s="32"/>
      <c r="J1047" s="32"/>
      <c r="K1047" s="32"/>
      <c r="L1047" s="32">
        <f t="shared" si="914"/>
        <v>612838.60000000009</v>
      </c>
      <c r="M1047" s="32">
        <f t="shared" si="915"/>
        <v>0</v>
      </c>
      <c r="N1047" s="32">
        <f t="shared" si="916"/>
        <v>613110.80000000005</v>
      </c>
      <c r="O1047" s="32"/>
      <c r="P1047" s="32"/>
      <c r="Q1047" s="32"/>
      <c r="R1047" s="32">
        <f t="shared" si="939"/>
        <v>612838.60000000009</v>
      </c>
      <c r="S1047" s="32">
        <f t="shared" si="940"/>
        <v>0</v>
      </c>
      <c r="T1047" s="32">
        <f t="shared" si="941"/>
        <v>613110.80000000005</v>
      </c>
      <c r="U1047" s="32"/>
      <c r="V1047" s="32">
        <f t="shared" si="922"/>
        <v>612838.60000000009</v>
      </c>
      <c r="W1047" s="32">
        <f t="shared" si="923"/>
        <v>0</v>
      </c>
      <c r="X1047" s="32">
        <f t="shared" si="924"/>
        <v>613110.80000000005</v>
      </c>
      <c r="Y1047" s="32"/>
      <c r="Z1047" s="32"/>
      <c r="AA1047" s="32"/>
      <c r="AB1047" s="32">
        <f t="shared" si="907"/>
        <v>612838.60000000009</v>
      </c>
      <c r="AC1047" s="32">
        <f t="shared" si="908"/>
        <v>0</v>
      </c>
      <c r="AD1047" s="32">
        <f t="shared" si="909"/>
        <v>613110.80000000005</v>
      </c>
      <c r="AE1047" s="32"/>
      <c r="AF1047" s="33"/>
      <c r="AG1047" s="34"/>
      <c r="AH1047" s="1" t="str">
        <f t="shared" si="910"/>
        <v>0505</v>
      </c>
    </row>
    <row r="1048" s="17" customFormat="1" ht="31.5">
      <c r="A1048" s="18" t="s">
        <v>675</v>
      </c>
      <c r="B1048" s="19"/>
      <c r="C1048" s="18"/>
      <c r="D1048" s="18"/>
      <c r="E1048" s="20" t="s">
        <v>676</v>
      </c>
      <c r="F1048" s="21">
        <f>F1049</f>
        <v>220211.89999999997</v>
      </c>
      <c r="G1048" s="21">
        <f>G1049</f>
        <v>225707.09999999998</v>
      </c>
      <c r="H1048" s="21">
        <f>H1049</f>
        <v>225707.09999999998</v>
      </c>
      <c r="I1048" s="21">
        <f>I1049</f>
        <v>30000</v>
      </c>
      <c r="J1048" s="21">
        <f>J1049</f>
        <v>0</v>
      </c>
      <c r="K1048" s="21">
        <f>K1049</f>
        <v>0</v>
      </c>
      <c r="L1048" s="21">
        <f t="shared" si="914"/>
        <v>250211.89999999997</v>
      </c>
      <c r="M1048" s="21">
        <f t="shared" si="915"/>
        <v>225707.09999999998</v>
      </c>
      <c r="N1048" s="21">
        <f t="shared" si="916"/>
        <v>225707.09999999998</v>
      </c>
      <c r="O1048" s="21">
        <f>O1049</f>
        <v>0</v>
      </c>
      <c r="P1048" s="21">
        <f>P1049</f>
        <v>0</v>
      </c>
      <c r="Q1048" s="21">
        <f>Q1049</f>
        <v>0</v>
      </c>
      <c r="R1048" s="21">
        <f t="shared" si="939"/>
        <v>250211.89999999997</v>
      </c>
      <c r="S1048" s="21">
        <f t="shared" si="940"/>
        <v>225707.09999999998</v>
      </c>
      <c r="T1048" s="21">
        <f t="shared" si="941"/>
        <v>225707.09999999998</v>
      </c>
      <c r="U1048" s="21">
        <f>U1049</f>
        <v>0</v>
      </c>
      <c r="V1048" s="21">
        <f t="shared" si="922"/>
        <v>250211.89999999997</v>
      </c>
      <c r="W1048" s="21">
        <f t="shared" si="923"/>
        <v>225707.09999999998</v>
      </c>
      <c r="X1048" s="21">
        <f t="shared" si="924"/>
        <v>225707.09999999998</v>
      </c>
      <c r="Y1048" s="21">
        <f>Y1049</f>
        <v>-2470.0999999999999</v>
      </c>
      <c r="Z1048" s="21">
        <f>Z1049</f>
        <v>0</v>
      </c>
      <c r="AA1048" s="21">
        <f>AA1049</f>
        <v>0</v>
      </c>
      <c r="AB1048" s="21">
        <f t="shared" si="907"/>
        <v>247741.79999999996</v>
      </c>
      <c r="AC1048" s="21">
        <f t="shared" si="908"/>
        <v>225707.09999999998</v>
      </c>
      <c r="AD1048" s="21">
        <f t="shared" si="909"/>
        <v>225707.09999999998</v>
      </c>
      <c r="AE1048" s="21">
        <f>AE1049</f>
        <v>0</v>
      </c>
      <c r="AF1048" s="22"/>
      <c r="AG1048" s="23"/>
      <c r="AH1048" s="17" t="str">
        <f t="shared" si="910"/>
        <v/>
      </c>
    </row>
    <row r="1049" s="24" customFormat="1">
      <c r="A1049" s="25" t="s">
        <v>677</v>
      </c>
      <c r="B1049" s="26"/>
      <c r="C1049" s="25"/>
      <c r="D1049" s="25"/>
      <c r="E1049" s="27" t="s">
        <v>58</v>
      </c>
      <c r="F1049" s="28">
        <f>F1050+F1059</f>
        <v>220211.89999999997</v>
      </c>
      <c r="G1049" s="28">
        <f>G1050+G1059</f>
        <v>225707.09999999998</v>
      </c>
      <c r="H1049" s="28">
        <f>H1050+H1059</f>
        <v>225707.09999999998</v>
      </c>
      <c r="I1049" s="28">
        <f>I1050+I1059</f>
        <v>30000</v>
      </c>
      <c r="J1049" s="28">
        <f>J1050+J1059</f>
        <v>0</v>
      </c>
      <c r="K1049" s="28">
        <f>K1050+K1059</f>
        <v>0</v>
      </c>
      <c r="L1049" s="28">
        <f t="shared" si="914"/>
        <v>250211.89999999997</v>
      </c>
      <c r="M1049" s="28">
        <f t="shared" si="915"/>
        <v>225707.09999999998</v>
      </c>
      <c r="N1049" s="28">
        <f t="shared" si="916"/>
        <v>225707.09999999998</v>
      </c>
      <c r="O1049" s="28">
        <f>O1050+O1059</f>
        <v>0</v>
      </c>
      <c r="P1049" s="28">
        <f>P1050+P1059</f>
        <v>0</v>
      </c>
      <c r="Q1049" s="28">
        <f>Q1050+Q1059</f>
        <v>0</v>
      </c>
      <c r="R1049" s="28">
        <f t="shared" si="939"/>
        <v>250211.89999999997</v>
      </c>
      <c r="S1049" s="28">
        <f t="shared" si="940"/>
        <v>225707.09999999998</v>
      </c>
      <c r="T1049" s="28">
        <f t="shared" si="941"/>
        <v>225707.09999999998</v>
      </c>
      <c r="U1049" s="28">
        <f>U1050+U1059</f>
        <v>0</v>
      </c>
      <c r="V1049" s="28">
        <f t="shared" si="922"/>
        <v>250211.89999999997</v>
      </c>
      <c r="W1049" s="28">
        <f t="shared" si="923"/>
        <v>225707.09999999998</v>
      </c>
      <c r="X1049" s="28">
        <f t="shared" si="924"/>
        <v>225707.09999999998</v>
      </c>
      <c r="Y1049" s="28">
        <f>Y1050+Y1059</f>
        <v>-2470.0999999999999</v>
      </c>
      <c r="Z1049" s="28">
        <f>Z1050+Z1059</f>
        <v>0</v>
      </c>
      <c r="AA1049" s="28">
        <f>AA1050+AA1059</f>
        <v>0</v>
      </c>
      <c r="AB1049" s="28">
        <f t="shared" si="907"/>
        <v>247741.79999999996</v>
      </c>
      <c r="AC1049" s="28">
        <f t="shared" si="908"/>
        <v>225707.09999999998</v>
      </c>
      <c r="AD1049" s="28">
        <f t="shared" si="909"/>
        <v>225707.09999999998</v>
      </c>
      <c r="AE1049" s="28">
        <f>AE1050+AE1059</f>
        <v>0</v>
      </c>
      <c r="AF1049" s="29"/>
      <c r="AG1049" s="30"/>
      <c r="AH1049" s="24" t="str">
        <f t="shared" si="910"/>
        <v/>
      </c>
    </row>
    <row r="1050" ht="78.75">
      <c r="A1050" s="14" t="s">
        <v>678</v>
      </c>
      <c r="B1050" s="15"/>
      <c r="C1050" s="14"/>
      <c r="D1050" s="14"/>
      <c r="E1050" s="31" t="s">
        <v>679</v>
      </c>
      <c r="F1050" s="32">
        <f>F1051+F1056</f>
        <v>37440.800000000003</v>
      </c>
      <c r="G1050" s="32">
        <f>G1051+G1056</f>
        <v>37970.800000000003</v>
      </c>
      <c r="H1050" s="32">
        <f>H1051+H1056</f>
        <v>37970.800000000003</v>
      </c>
      <c r="I1050" s="32">
        <f>I1051+I1056</f>
        <v>30000</v>
      </c>
      <c r="J1050" s="32">
        <f>J1051+J1056</f>
        <v>0</v>
      </c>
      <c r="K1050" s="32">
        <f>K1051+K1056</f>
        <v>0</v>
      </c>
      <c r="L1050" s="32">
        <f t="shared" si="914"/>
        <v>67440.800000000003</v>
      </c>
      <c r="M1050" s="32">
        <f t="shared" si="915"/>
        <v>37970.800000000003</v>
      </c>
      <c r="N1050" s="32">
        <f t="shared" si="916"/>
        <v>37970.800000000003</v>
      </c>
      <c r="O1050" s="32">
        <f>O1051+O1056</f>
        <v>0</v>
      </c>
      <c r="P1050" s="32">
        <f>P1051+P1056</f>
        <v>0</v>
      </c>
      <c r="Q1050" s="32">
        <f>Q1051+Q1056</f>
        <v>0</v>
      </c>
      <c r="R1050" s="32">
        <f t="shared" si="939"/>
        <v>67440.800000000003</v>
      </c>
      <c r="S1050" s="32">
        <f t="shared" si="940"/>
        <v>37970.800000000003</v>
      </c>
      <c r="T1050" s="32">
        <f t="shared" si="941"/>
        <v>37970.800000000003</v>
      </c>
      <c r="U1050" s="32">
        <f>U1051+U1056</f>
        <v>0</v>
      </c>
      <c r="V1050" s="32">
        <f t="shared" si="922"/>
        <v>67440.800000000003</v>
      </c>
      <c r="W1050" s="32">
        <f t="shared" si="923"/>
        <v>37970.800000000003</v>
      </c>
      <c r="X1050" s="32">
        <f t="shared" si="924"/>
        <v>37970.800000000003</v>
      </c>
      <c r="Y1050" s="32">
        <f>Y1051+Y1056</f>
        <v>0</v>
      </c>
      <c r="Z1050" s="32">
        <f>Z1051+Z1056</f>
        <v>0</v>
      </c>
      <c r="AA1050" s="32">
        <f>AA1051+AA1056</f>
        <v>0</v>
      </c>
      <c r="AB1050" s="32">
        <f t="shared" si="907"/>
        <v>67440.800000000003</v>
      </c>
      <c r="AC1050" s="32">
        <f t="shared" si="908"/>
        <v>37970.800000000003</v>
      </c>
      <c r="AD1050" s="32">
        <f t="shared" si="909"/>
        <v>37970.800000000003</v>
      </c>
      <c r="AE1050" s="32">
        <f>AE1051+AE1056</f>
        <v>0</v>
      </c>
      <c r="AF1050" s="33"/>
      <c r="AG1050" s="34"/>
      <c r="AH1050" s="1" t="str">
        <f t="shared" si="910"/>
        <v/>
      </c>
    </row>
    <row r="1051">
      <c r="A1051" s="14" t="s">
        <v>680</v>
      </c>
      <c r="B1051" s="15"/>
      <c r="C1051" s="14"/>
      <c r="D1051" s="14"/>
      <c r="E1051" s="31" t="s">
        <v>681</v>
      </c>
      <c r="F1051" s="32">
        <f>F1052+F1054</f>
        <v>30349.800000000003</v>
      </c>
      <c r="G1051" s="32">
        <f>G1052+G1054</f>
        <v>30722.900000000001</v>
      </c>
      <c r="H1051" s="32">
        <f>H1052+H1054</f>
        <v>29438.600000000002</v>
      </c>
      <c r="I1051" s="32">
        <f>I1052+I1054</f>
        <v>30000</v>
      </c>
      <c r="J1051" s="32">
        <f>J1052+J1054</f>
        <v>0</v>
      </c>
      <c r="K1051" s="32">
        <f>K1052+K1054</f>
        <v>0</v>
      </c>
      <c r="L1051" s="32">
        <f t="shared" si="914"/>
        <v>60349.800000000003</v>
      </c>
      <c r="M1051" s="32">
        <f t="shared" si="915"/>
        <v>30722.900000000001</v>
      </c>
      <c r="N1051" s="32">
        <f t="shared" si="916"/>
        <v>29438.600000000002</v>
      </c>
      <c r="O1051" s="32">
        <f>O1052+O1054</f>
        <v>0</v>
      </c>
      <c r="P1051" s="32">
        <f>P1052+P1054</f>
        <v>0</v>
      </c>
      <c r="Q1051" s="32">
        <f>Q1052+Q1054</f>
        <v>0</v>
      </c>
      <c r="R1051" s="32">
        <f t="shared" si="939"/>
        <v>60349.800000000003</v>
      </c>
      <c r="S1051" s="32">
        <f t="shared" si="940"/>
        <v>30722.900000000001</v>
      </c>
      <c r="T1051" s="32">
        <f t="shared" si="941"/>
        <v>29438.600000000002</v>
      </c>
      <c r="U1051" s="32">
        <f>U1052+U1054</f>
        <v>0</v>
      </c>
      <c r="V1051" s="32">
        <f t="shared" si="922"/>
        <v>60349.800000000003</v>
      </c>
      <c r="W1051" s="32">
        <f t="shared" si="923"/>
        <v>30722.900000000001</v>
      </c>
      <c r="X1051" s="32">
        <f t="shared" si="924"/>
        <v>29438.600000000002</v>
      </c>
      <c r="Y1051" s="32">
        <f>Y1052+Y1054</f>
        <v>0</v>
      </c>
      <c r="Z1051" s="32">
        <f>Z1052+Z1054</f>
        <v>0</v>
      </c>
      <c r="AA1051" s="32">
        <f>AA1052+AA1054</f>
        <v>0</v>
      </c>
      <c r="AB1051" s="32">
        <f t="shared" si="907"/>
        <v>60349.800000000003</v>
      </c>
      <c r="AC1051" s="32">
        <f t="shared" si="908"/>
        <v>30722.900000000001</v>
      </c>
      <c r="AD1051" s="32">
        <f t="shared" si="909"/>
        <v>29438.600000000002</v>
      </c>
      <c r="AE1051" s="32">
        <f>AE1052+AE1054</f>
        <v>0</v>
      </c>
      <c r="AF1051" s="33"/>
      <c r="AG1051" s="34"/>
      <c r="AH1051" s="1" t="str">
        <f t="shared" si="910"/>
        <v/>
      </c>
    </row>
    <row r="1052" ht="31.5">
      <c r="A1052" s="14" t="s">
        <v>680</v>
      </c>
      <c r="B1052" s="15" t="s">
        <v>48</v>
      </c>
      <c r="C1052" s="14"/>
      <c r="D1052" s="14"/>
      <c r="E1052" s="31" t="s">
        <v>49</v>
      </c>
      <c r="F1052" s="32">
        <f>F1053</f>
        <v>28732.400000000001</v>
      </c>
      <c r="G1052" s="32">
        <f>G1053</f>
        <v>29105.5</v>
      </c>
      <c r="H1052" s="32">
        <f>H1053</f>
        <v>27821.200000000001</v>
      </c>
      <c r="I1052" s="32">
        <f>I1053</f>
        <v>30000</v>
      </c>
      <c r="J1052" s="32">
        <f>J1053</f>
        <v>0</v>
      </c>
      <c r="K1052" s="32">
        <f>K1053</f>
        <v>0</v>
      </c>
      <c r="L1052" s="32">
        <f t="shared" si="914"/>
        <v>58732.400000000001</v>
      </c>
      <c r="M1052" s="32">
        <f t="shared" si="915"/>
        <v>29105.5</v>
      </c>
      <c r="N1052" s="32">
        <f t="shared" si="916"/>
        <v>27821.200000000001</v>
      </c>
      <c r="O1052" s="32">
        <f>O1053</f>
        <v>0</v>
      </c>
      <c r="P1052" s="32">
        <f>P1053</f>
        <v>0</v>
      </c>
      <c r="Q1052" s="32">
        <f>Q1053</f>
        <v>0</v>
      </c>
      <c r="R1052" s="32">
        <f t="shared" si="939"/>
        <v>58732.400000000001</v>
      </c>
      <c r="S1052" s="32">
        <f t="shared" si="940"/>
        <v>29105.5</v>
      </c>
      <c r="T1052" s="32">
        <f t="shared" si="941"/>
        <v>27821.200000000001</v>
      </c>
      <c r="U1052" s="32">
        <f>U1053</f>
        <v>0</v>
      </c>
      <c r="V1052" s="32">
        <f t="shared" si="922"/>
        <v>58732.400000000001</v>
      </c>
      <c r="W1052" s="32">
        <f t="shared" si="923"/>
        <v>29105.5</v>
      </c>
      <c r="X1052" s="32">
        <f t="shared" si="924"/>
        <v>27821.200000000001</v>
      </c>
      <c r="Y1052" s="32">
        <f>Y1053</f>
        <v>0</v>
      </c>
      <c r="Z1052" s="32">
        <f>Z1053</f>
        <v>0</v>
      </c>
      <c r="AA1052" s="32">
        <f>AA1053</f>
        <v>0</v>
      </c>
      <c r="AB1052" s="32">
        <f t="shared" si="907"/>
        <v>58732.400000000001</v>
      </c>
      <c r="AC1052" s="32">
        <f t="shared" si="908"/>
        <v>29105.5</v>
      </c>
      <c r="AD1052" s="32">
        <f t="shared" si="909"/>
        <v>27821.200000000001</v>
      </c>
      <c r="AE1052" s="32">
        <f>AE1053</f>
        <v>0</v>
      </c>
      <c r="AF1052" s="33"/>
      <c r="AG1052" s="34"/>
      <c r="AH1052" s="1" t="str">
        <f t="shared" si="910"/>
        <v/>
      </c>
    </row>
    <row r="1053" ht="31.5">
      <c r="A1053" s="14" t="s">
        <v>680</v>
      </c>
      <c r="B1053" s="15">
        <v>200</v>
      </c>
      <c r="C1053" s="14" t="s">
        <v>238</v>
      </c>
      <c r="D1053" s="14" t="s">
        <v>493</v>
      </c>
      <c r="E1053" s="31" t="s">
        <v>494</v>
      </c>
      <c r="F1053" s="32">
        <v>28732.400000000001</v>
      </c>
      <c r="G1053" s="32">
        <v>29105.5</v>
      </c>
      <c r="H1053" s="32">
        <v>27821.200000000001</v>
      </c>
      <c r="I1053" s="37">
        <v>30000</v>
      </c>
      <c r="J1053" s="32"/>
      <c r="K1053" s="32"/>
      <c r="L1053" s="32">
        <f t="shared" si="914"/>
        <v>58732.400000000001</v>
      </c>
      <c r="M1053" s="32">
        <f t="shared" si="915"/>
        <v>29105.5</v>
      </c>
      <c r="N1053" s="32">
        <f t="shared" si="916"/>
        <v>27821.200000000001</v>
      </c>
      <c r="O1053" s="32"/>
      <c r="P1053" s="32"/>
      <c r="Q1053" s="32"/>
      <c r="R1053" s="32">
        <f t="shared" si="939"/>
        <v>58732.400000000001</v>
      </c>
      <c r="S1053" s="32">
        <f t="shared" si="940"/>
        <v>29105.5</v>
      </c>
      <c r="T1053" s="32">
        <f t="shared" si="941"/>
        <v>27821.200000000001</v>
      </c>
      <c r="U1053" s="32"/>
      <c r="V1053" s="32">
        <f t="shared" si="922"/>
        <v>58732.400000000001</v>
      </c>
      <c r="W1053" s="32">
        <f t="shared" si="923"/>
        <v>29105.5</v>
      </c>
      <c r="X1053" s="32">
        <f t="shared" si="924"/>
        <v>27821.200000000001</v>
      </c>
      <c r="Y1053" s="32"/>
      <c r="Z1053" s="32"/>
      <c r="AA1053" s="32"/>
      <c r="AB1053" s="32">
        <f t="shared" si="907"/>
        <v>58732.400000000001</v>
      </c>
      <c r="AC1053" s="32">
        <f t="shared" si="908"/>
        <v>29105.5</v>
      </c>
      <c r="AD1053" s="32">
        <f t="shared" si="909"/>
        <v>27821.200000000001</v>
      </c>
      <c r="AE1053" s="32"/>
      <c r="AF1053" s="33"/>
      <c r="AG1053" s="34">
        <v>59</v>
      </c>
      <c r="AH1053" s="1" t="str">
        <f t="shared" si="910"/>
        <v>0412</v>
      </c>
    </row>
    <row r="1054">
      <c r="A1054" s="14" t="s">
        <v>680</v>
      </c>
      <c r="B1054" s="15" t="s">
        <v>44</v>
      </c>
      <c r="C1054" s="14"/>
      <c r="D1054" s="14"/>
      <c r="E1054" s="31" t="s">
        <v>45</v>
      </c>
      <c r="F1054" s="32">
        <f>F1055</f>
        <v>1617.4000000000001</v>
      </c>
      <c r="G1054" s="32">
        <f>G1055</f>
        <v>1617.4000000000001</v>
      </c>
      <c r="H1054" s="32">
        <f>H1055</f>
        <v>1617.4000000000001</v>
      </c>
      <c r="I1054" s="32">
        <f>I1055</f>
        <v>0</v>
      </c>
      <c r="J1054" s="32">
        <f>J1055</f>
        <v>0</v>
      </c>
      <c r="K1054" s="32">
        <f>K1055</f>
        <v>0</v>
      </c>
      <c r="L1054" s="32">
        <f t="shared" si="914"/>
        <v>1617.4000000000001</v>
      </c>
      <c r="M1054" s="32">
        <f t="shared" si="915"/>
        <v>1617.4000000000001</v>
      </c>
      <c r="N1054" s="32">
        <f t="shared" si="916"/>
        <v>1617.4000000000001</v>
      </c>
      <c r="O1054" s="32">
        <f>O1055</f>
        <v>0</v>
      </c>
      <c r="P1054" s="32">
        <f>P1055</f>
        <v>0</v>
      </c>
      <c r="Q1054" s="32">
        <f>Q1055</f>
        <v>0</v>
      </c>
      <c r="R1054" s="32">
        <f t="shared" si="939"/>
        <v>1617.4000000000001</v>
      </c>
      <c r="S1054" s="32">
        <f t="shared" si="940"/>
        <v>1617.4000000000001</v>
      </c>
      <c r="T1054" s="32">
        <f t="shared" si="941"/>
        <v>1617.4000000000001</v>
      </c>
      <c r="U1054" s="32">
        <f>U1055</f>
        <v>0</v>
      </c>
      <c r="V1054" s="32">
        <f t="shared" si="922"/>
        <v>1617.4000000000001</v>
      </c>
      <c r="W1054" s="32">
        <f t="shared" si="923"/>
        <v>1617.4000000000001</v>
      </c>
      <c r="X1054" s="32">
        <f t="shared" si="924"/>
        <v>1617.4000000000001</v>
      </c>
      <c r="Y1054" s="32">
        <f>Y1055</f>
        <v>0</v>
      </c>
      <c r="Z1054" s="32">
        <f>Z1055</f>
        <v>0</v>
      </c>
      <c r="AA1054" s="32">
        <f>AA1055</f>
        <v>0</v>
      </c>
      <c r="AB1054" s="32">
        <f t="shared" si="907"/>
        <v>1617.4000000000001</v>
      </c>
      <c r="AC1054" s="32">
        <f t="shared" si="908"/>
        <v>1617.4000000000001</v>
      </c>
      <c r="AD1054" s="32">
        <f t="shared" si="909"/>
        <v>1617.4000000000001</v>
      </c>
      <c r="AE1054" s="32">
        <f>AE1055</f>
        <v>0</v>
      </c>
      <c r="AF1054" s="33"/>
      <c r="AG1054" s="34"/>
      <c r="AH1054" s="1" t="str">
        <f t="shared" si="910"/>
        <v/>
      </c>
    </row>
    <row r="1055" ht="31.5">
      <c r="A1055" s="14" t="s">
        <v>680</v>
      </c>
      <c r="B1055" s="15">
        <v>800</v>
      </c>
      <c r="C1055" s="14" t="s">
        <v>238</v>
      </c>
      <c r="D1055" s="14" t="s">
        <v>493</v>
      </c>
      <c r="E1055" s="31" t="s">
        <v>494</v>
      </c>
      <c r="F1055" s="32">
        <v>1617.4000000000001</v>
      </c>
      <c r="G1055" s="32">
        <v>1617.4000000000001</v>
      </c>
      <c r="H1055" s="32">
        <v>1617.4000000000001</v>
      </c>
      <c r="I1055" s="32"/>
      <c r="J1055" s="32"/>
      <c r="K1055" s="32"/>
      <c r="L1055" s="32">
        <f t="shared" si="914"/>
        <v>1617.4000000000001</v>
      </c>
      <c r="M1055" s="32">
        <f t="shared" si="915"/>
        <v>1617.4000000000001</v>
      </c>
      <c r="N1055" s="32">
        <f t="shared" si="916"/>
        <v>1617.4000000000001</v>
      </c>
      <c r="O1055" s="32"/>
      <c r="P1055" s="32"/>
      <c r="Q1055" s="32"/>
      <c r="R1055" s="32">
        <f t="shared" si="939"/>
        <v>1617.4000000000001</v>
      </c>
      <c r="S1055" s="32">
        <f t="shared" si="940"/>
        <v>1617.4000000000001</v>
      </c>
      <c r="T1055" s="32">
        <f t="shared" si="941"/>
        <v>1617.4000000000001</v>
      </c>
      <c r="U1055" s="32"/>
      <c r="V1055" s="32">
        <f t="shared" si="922"/>
        <v>1617.4000000000001</v>
      </c>
      <c r="W1055" s="32">
        <f t="shared" si="923"/>
        <v>1617.4000000000001</v>
      </c>
      <c r="X1055" s="32">
        <f t="shared" si="924"/>
        <v>1617.4000000000001</v>
      </c>
      <c r="Y1055" s="32"/>
      <c r="Z1055" s="32"/>
      <c r="AA1055" s="32"/>
      <c r="AB1055" s="32">
        <f t="shared" si="907"/>
        <v>1617.4000000000001</v>
      </c>
      <c r="AC1055" s="32">
        <f t="shared" si="908"/>
        <v>1617.4000000000001</v>
      </c>
      <c r="AD1055" s="32">
        <f t="shared" si="909"/>
        <v>1617.4000000000001</v>
      </c>
      <c r="AE1055" s="32"/>
      <c r="AF1055" s="33"/>
      <c r="AG1055" s="34"/>
      <c r="AH1055" s="1" t="str">
        <f t="shared" si="910"/>
        <v>0412</v>
      </c>
    </row>
    <row r="1056">
      <c r="A1056" s="14" t="s">
        <v>682</v>
      </c>
      <c r="B1056" s="15"/>
      <c r="C1056" s="14"/>
      <c r="D1056" s="14"/>
      <c r="E1056" s="31" t="s">
        <v>683</v>
      </c>
      <c r="F1056" s="32">
        <f t="shared" ref="F1056:F1059" si="942">F1057</f>
        <v>7091</v>
      </c>
      <c r="G1056" s="32">
        <f t="shared" ref="G1056:G1059" si="943">G1057</f>
        <v>7247.8999999999996</v>
      </c>
      <c r="H1056" s="32">
        <f t="shared" ref="H1056:H1059" si="944">H1057</f>
        <v>8532.2000000000007</v>
      </c>
      <c r="I1056" s="32">
        <f t="shared" ref="I1056:I1059" si="945">I1057</f>
        <v>0</v>
      </c>
      <c r="J1056" s="32">
        <f t="shared" ref="J1056:J1059" si="946">J1057</f>
        <v>0</v>
      </c>
      <c r="K1056" s="32">
        <f t="shared" ref="K1056:K1059" si="947">K1057</f>
        <v>0</v>
      </c>
      <c r="L1056" s="32">
        <f t="shared" si="914"/>
        <v>7091</v>
      </c>
      <c r="M1056" s="32">
        <f t="shared" si="915"/>
        <v>7247.8999999999996</v>
      </c>
      <c r="N1056" s="32">
        <f t="shared" si="916"/>
        <v>8532.2000000000007</v>
      </c>
      <c r="O1056" s="32">
        <f t="shared" ref="O1056:O1059" si="948">O1057</f>
        <v>0</v>
      </c>
      <c r="P1056" s="32">
        <f t="shared" ref="P1056:P1059" si="949">P1057</f>
        <v>0</v>
      </c>
      <c r="Q1056" s="32">
        <f t="shared" ref="Q1056:Q1059" si="950">Q1057</f>
        <v>0</v>
      </c>
      <c r="R1056" s="32">
        <f t="shared" si="939"/>
        <v>7091</v>
      </c>
      <c r="S1056" s="32">
        <f t="shared" si="940"/>
        <v>7247.8999999999996</v>
      </c>
      <c r="T1056" s="32">
        <f t="shared" si="941"/>
        <v>8532.2000000000007</v>
      </c>
      <c r="U1056" s="32">
        <f t="shared" ref="U1056:U1059" si="951">U1057</f>
        <v>0</v>
      </c>
      <c r="V1056" s="32">
        <f t="shared" si="922"/>
        <v>7091</v>
      </c>
      <c r="W1056" s="32">
        <f t="shared" si="923"/>
        <v>7247.8999999999996</v>
      </c>
      <c r="X1056" s="32">
        <f t="shared" si="924"/>
        <v>8532.2000000000007</v>
      </c>
      <c r="Y1056" s="32">
        <f t="shared" ref="Y1056:Y1059" si="952">Y1057</f>
        <v>0</v>
      </c>
      <c r="Z1056" s="32">
        <f t="shared" ref="Z1056:Z1059" si="953">Z1057</f>
        <v>0</v>
      </c>
      <c r="AA1056" s="32">
        <f t="shared" ref="AA1056:AA1059" si="954">AA1057</f>
        <v>0</v>
      </c>
      <c r="AB1056" s="32">
        <f t="shared" si="907"/>
        <v>7091</v>
      </c>
      <c r="AC1056" s="32">
        <f t="shared" si="908"/>
        <v>7247.8999999999996</v>
      </c>
      <c r="AD1056" s="32">
        <f t="shared" si="909"/>
        <v>8532.2000000000007</v>
      </c>
      <c r="AE1056" s="32">
        <f t="shared" ref="AE1056:AE1059" si="955">AE1057</f>
        <v>0</v>
      </c>
      <c r="AF1056" s="33"/>
      <c r="AG1056" s="34"/>
      <c r="AH1056" s="1" t="str">
        <f t="shared" si="910"/>
        <v/>
      </c>
    </row>
    <row r="1057" ht="31.5">
      <c r="A1057" s="14" t="s">
        <v>682</v>
      </c>
      <c r="B1057" s="15" t="s">
        <v>48</v>
      </c>
      <c r="C1057" s="14"/>
      <c r="D1057" s="14"/>
      <c r="E1057" s="31" t="s">
        <v>49</v>
      </c>
      <c r="F1057" s="32">
        <f t="shared" si="942"/>
        <v>7091</v>
      </c>
      <c r="G1057" s="32">
        <f t="shared" si="943"/>
        <v>7247.8999999999996</v>
      </c>
      <c r="H1057" s="32">
        <f t="shared" si="944"/>
        <v>8532.2000000000007</v>
      </c>
      <c r="I1057" s="32">
        <f t="shared" si="945"/>
        <v>0</v>
      </c>
      <c r="J1057" s="32">
        <f t="shared" si="946"/>
        <v>0</v>
      </c>
      <c r="K1057" s="32">
        <f t="shared" si="947"/>
        <v>0</v>
      </c>
      <c r="L1057" s="32">
        <f t="shared" si="914"/>
        <v>7091</v>
      </c>
      <c r="M1057" s="32">
        <f t="shared" si="915"/>
        <v>7247.8999999999996</v>
      </c>
      <c r="N1057" s="32">
        <f t="shared" si="916"/>
        <v>8532.2000000000007</v>
      </c>
      <c r="O1057" s="32">
        <f t="shared" si="948"/>
        <v>0</v>
      </c>
      <c r="P1057" s="32">
        <f t="shared" si="949"/>
        <v>0</v>
      </c>
      <c r="Q1057" s="32">
        <f t="shared" si="950"/>
        <v>0</v>
      </c>
      <c r="R1057" s="32">
        <f t="shared" si="939"/>
        <v>7091</v>
      </c>
      <c r="S1057" s="32">
        <f t="shared" si="940"/>
        <v>7247.8999999999996</v>
      </c>
      <c r="T1057" s="32">
        <f t="shared" si="941"/>
        <v>8532.2000000000007</v>
      </c>
      <c r="U1057" s="32">
        <f t="shared" si="951"/>
        <v>0</v>
      </c>
      <c r="V1057" s="32">
        <f t="shared" si="922"/>
        <v>7091</v>
      </c>
      <c r="W1057" s="32">
        <f t="shared" si="923"/>
        <v>7247.8999999999996</v>
      </c>
      <c r="X1057" s="32">
        <f t="shared" si="924"/>
        <v>8532.2000000000007</v>
      </c>
      <c r="Y1057" s="32">
        <f t="shared" si="952"/>
        <v>0</v>
      </c>
      <c r="Z1057" s="32">
        <f t="shared" si="953"/>
        <v>0</v>
      </c>
      <c r="AA1057" s="32">
        <f t="shared" si="954"/>
        <v>0</v>
      </c>
      <c r="AB1057" s="32">
        <f t="shared" si="907"/>
        <v>7091</v>
      </c>
      <c r="AC1057" s="32">
        <f t="shared" si="908"/>
        <v>7247.8999999999996</v>
      </c>
      <c r="AD1057" s="32">
        <f t="shared" si="909"/>
        <v>8532.2000000000007</v>
      </c>
      <c r="AE1057" s="32">
        <f t="shared" si="955"/>
        <v>0</v>
      </c>
      <c r="AF1057" s="33"/>
      <c r="AG1057" s="34"/>
      <c r="AH1057" s="1" t="str">
        <f t="shared" si="910"/>
        <v/>
      </c>
    </row>
    <row r="1058" ht="31.5">
      <c r="A1058" s="14" t="s">
        <v>682</v>
      </c>
      <c r="B1058" s="15">
        <v>200</v>
      </c>
      <c r="C1058" s="14" t="s">
        <v>238</v>
      </c>
      <c r="D1058" s="14" t="s">
        <v>493</v>
      </c>
      <c r="E1058" s="31" t="s">
        <v>494</v>
      </c>
      <c r="F1058" s="32">
        <v>7091</v>
      </c>
      <c r="G1058" s="32">
        <v>7247.8999999999996</v>
      </c>
      <c r="H1058" s="32">
        <v>8532.2000000000007</v>
      </c>
      <c r="I1058" s="32"/>
      <c r="J1058" s="32"/>
      <c r="K1058" s="32"/>
      <c r="L1058" s="32">
        <f t="shared" si="914"/>
        <v>7091</v>
      </c>
      <c r="M1058" s="32">
        <f t="shared" si="915"/>
        <v>7247.8999999999996</v>
      </c>
      <c r="N1058" s="32">
        <f t="shared" si="916"/>
        <v>8532.2000000000007</v>
      </c>
      <c r="O1058" s="32"/>
      <c r="P1058" s="32"/>
      <c r="Q1058" s="32"/>
      <c r="R1058" s="32">
        <f t="shared" si="939"/>
        <v>7091</v>
      </c>
      <c r="S1058" s="32">
        <f t="shared" si="940"/>
        <v>7247.8999999999996</v>
      </c>
      <c r="T1058" s="32">
        <f t="shared" si="941"/>
        <v>8532.2000000000007</v>
      </c>
      <c r="U1058" s="32"/>
      <c r="V1058" s="32">
        <f t="shared" si="922"/>
        <v>7091</v>
      </c>
      <c r="W1058" s="32">
        <f t="shared" si="923"/>
        <v>7247.8999999999996</v>
      </c>
      <c r="X1058" s="32">
        <f t="shared" si="924"/>
        <v>8532.2000000000007</v>
      </c>
      <c r="Y1058" s="32"/>
      <c r="Z1058" s="32"/>
      <c r="AA1058" s="32"/>
      <c r="AB1058" s="32">
        <f t="shared" si="907"/>
        <v>7091</v>
      </c>
      <c r="AC1058" s="32">
        <f t="shared" si="908"/>
        <v>7247.8999999999996</v>
      </c>
      <c r="AD1058" s="32">
        <f t="shared" si="909"/>
        <v>8532.2000000000007</v>
      </c>
      <c r="AE1058" s="32"/>
      <c r="AF1058" s="33"/>
      <c r="AG1058" s="34"/>
      <c r="AH1058" s="1" t="str">
        <f t="shared" si="910"/>
        <v>0412</v>
      </c>
    </row>
    <row r="1059" ht="63">
      <c r="A1059" s="14" t="s">
        <v>684</v>
      </c>
      <c r="B1059" s="15"/>
      <c r="C1059" s="14"/>
      <c r="D1059" s="14"/>
      <c r="E1059" s="31" t="s">
        <v>685</v>
      </c>
      <c r="F1059" s="32">
        <f t="shared" si="942"/>
        <v>182771.09999999998</v>
      </c>
      <c r="G1059" s="32">
        <f t="shared" si="943"/>
        <v>187736.29999999999</v>
      </c>
      <c r="H1059" s="32">
        <f t="shared" si="944"/>
        <v>187736.29999999999</v>
      </c>
      <c r="I1059" s="32">
        <f t="shared" si="945"/>
        <v>0</v>
      </c>
      <c r="J1059" s="32">
        <f t="shared" si="946"/>
        <v>0</v>
      </c>
      <c r="K1059" s="32">
        <f t="shared" si="947"/>
        <v>0</v>
      </c>
      <c r="L1059" s="32">
        <f t="shared" si="914"/>
        <v>182771.09999999998</v>
      </c>
      <c r="M1059" s="32">
        <f t="shared" si="915"/>
        <v>187736.29999999999</v>
      </c>
      <c r="N1059" s="32">
        <f t="shared" si="916"/>
        <v>187736.29999999999</v>
      </c>
      <c r="O1059" s="32">
        <f t="shared" si="948"/>
        <v>0</v>
      </c>
      <c r="P1059" s="32">
        <f t="shared" si="949"/>
        <v>0</v>
      </c>
      <c r="Q1059" s="32">
        <f t="shared" si="950"/>
        <v>0</v>
      </c>
      <c r="R1059" s="32">
        <f t="shared" si="939"/>
        <v>182771.09999999998</v>
      </c>
      <c r="S1059" s="32">
        <f t="shared" si="940"/>
        <v>187736.29999999999</v>
      </c>
      <c r="T1059" s="32">
        <f t="shared" si="941"/>
        <v>187736.29999999999</v>
      </c>
      <c r="U1059" s="32">
        <f t="shared" si="951"/>
        <v>0</v>
      </c>
      <c r="V1059" s="32">
        <f t="shared" si="922"/>
        <v>182771.09999999998</v>
      </c>
      <c r="W1059" s="32">
        <f t="shared" si="923"/>
        <v>187736.29999999999</v>
      </c>
      <c r="X1059" s="32">
        <f t="shared" si="924"/>
        <v>187736.29999999999</v>
      </c>
      <c r="Y1059" s="32">
        <f t="shared" si="952"/>
        <v>-2470.0999999999999</v>
      </c>
      <c r="Z1059" s="32">
        <f t="shared" si="953"/>
        <v>0</v>
      </c>
      <c r="AA1059" s="32">
        <f t="shared" si="954"/>
        <v>0</v>
      </c>
      <c r="AB1059" s="32">
        <f t="shared" si="907"/>
        <v>180300.99999999997</v>
      </c>
      <c r="AC1059" s="32">
        <f t="shared" si="908"/>
        <v>187736.29999999999</v>
      </c>
      <c r="AD1059" s="32">
        <f t="shared" si="909"/>
        <v>187736.29999999999</v>
      </c>
      <c r="AE1059" s="32">
        <f t="shared" si="955"/>
        <v>0</v>
      </c>
      <c r="AF1059" s="33"/>
      <c r="AG1059" s="34"/>
      <c r="AH1059" s="1" t="str">
        <f t="shared" si="910"/>
        <v/>
      </c>
    </row>
    <row r="1060" ht="31.5">
      <c r="A1060" s="14" t="s">
        <v>686</v>
      </c>
      <c r="B1060" s="15"/>
      <c r="C1060" s="14"/>
      <c r="D1060" s="14"/>
      <c r="E1060" s="31" t="s">
        <v>179</v>
      </c>
      <c r="F1060" s="32">
        <f>F1061+F1063</f>
        <v>182771.09999999998</v>
      </c>
      <c r="G1060" s="32">
        <f>G1061+G1063</f>
        <v>187736.29999999999</v>
      </c>
      <c r="H1060" s="32">
        <f>H1061+H1063</f>
        <v>187736.29999999999</v>
      </c>
      <c r="I1060" s="32">
        <f>I1061+I1063</f>
        <v>0</v>
      </c>
      <c r="J1060" s="32">
        <f>J1061+J1063</f>
        <v>0</v>
      </c>
      <c r="K1060" s="32">
        <f>K1061+K1063</f>
        <v>0</v>
      </c>
      <c r="L1060" s="32">
        <f t="shared" si="914"/>
        <v>182771.09999999998</v>
      </c>
      <c r="M1060" s="32">
        <f t="shared" si="915"/>
        <v>187736.29999999999</v>
      </c>
      <c r="N1060" s="32">
        <f t="shared" si="916"/>
        <v>187736.29999999999</v>
      </c>
      <c r="O1060" s="32">
        <f>O1061+O1063</f>
        <v>0</v>
      </c>
      <c r="P1060" s="32">
        <f>P1061+P1063</f>
        <v>0</v>
      </c>
      <c r="Q1060" s="32">
        <f>Q1061+Q1063</f>
        <v>0</v>
      </c>
      <c r="R1060" s="32">
        <f t="shared" si="939"/>
        <v>182771.09999999998</v>
      </c>
      <c r="S1060" s="32">
        <f t="shared" si="940"/>
        <v>187736.29999999999</v>
      </c>
      <c r="T1060" s="32">
        <f t="shared" si="941"/>
        <v>187736.29999999999</v>
      </c>
      <c r="U1060" s="32">
        <f>U1061+U1063</f>
        <v>0</v>
      </c>
      <c r="V1060" s="32">
        <f t="shared" si="922"/>
        <v>182771.09999999998</v>
      </c>
      <c r="W1060" s="32">
        <f t="shared" si="923"/>
        <v>187736.29999999999</v>
      </c>
      <c r="X1060" s="32">
        <f t="shared" si="924"/>
        <v>187736.29999999999</v>
      </c>
      <c r="Y1060" s="32">
        <f>Y1061+Y1063</f>
        <v>-2470.0999999999999</v>
      </c>
      <c r="Z1060" s="32">
        <f>Z1061+Z1063</f>
        <v>0</v>
      </c>
      <c r="AA1060" s="32">
        <f>AA1061+AA1063</f>
        <v>0</v>
      </c>
      <c r="AB1060" s="32">
        <f t="shared" si="907"/>
        <v>180300.99999999997</v>
      </c>
      <c r="AC1060" s="32">
        <f t="shared" si="908"/>
        <v>187736.29999999999</v>
      </c>
      <c r="AD1060" s="32">
        <f t="shared" si="909"/>
        <v>187736.29999999999</v>
      </c>
      <c r="AE1060" s="32">
        <f>AE1061+AE1063</f>
        <v>0</v>
      </c>
      <c r="AF1060" s="33"/>
      <c r="AG1060" s="34"/>
      <c r="AH1060" s="1" t="str">
        <f t="shared" si="910"/>
        <v/>
      </c>
    </row>
    <row r="1061" ht="94.5">
      <c r="A1061" s="14" t="s">
        <v>686</v>
      </c>
      <c r="B1061" s="15" t="s">
        <v>151</v>
      </c>
      <c r="C1061" s="14"/>
      <c r="D1061" s="14"/>
      <c r="E1061" s="31" t="s">
        <v>152</v>
      </c>
      <c r="F1061" s="32">
        <f>F1062</f>
        <v>176370.09999999998</v>
      </c>
      <c r="G1061" s="32">
        <f>G1062</f>
        <v>181335.29999999999</v>
      </c>
      <c r="H1061" s="32">
        <f>H1062</f>
        <v>181335.29999999999</v>
      </c>
      <c r="I1061" s="32">
        <f>I1062</f>
        <v>0</v>
      </c>
      <c r="J1061" s="32">
        <f>J1062</f>
        <v>0</v>
      </c>
      <c r="K1061" s="32">
        <f>K1062</f>
        <v>0</v>
      </c>
      <c r="L1061" s="32">
        <f t="shared" si="914"/>
        <v>176370.09999999998</v>
      </c>
      <c r="M1061" s="32">
        <f t="shared" si="915"/>
        <v>181335.29999999999</v>
      </c>
      <c r="N1061" s="32">
        <f t="shared" si="916"/>
        <v>181335.29999999999</v>
      </c>
      <c r="O1061" s="32">
        <f>O1062</f>
        <v>0</v>
      </c>
      <c r="P1061" s="32">
        <f>P1062</f>
        <v>0</v>
      </c>
      <c r="Q1061" s="32">
        <f>Q1062</f>
        <v>0</v>
      </c>
      <c r="R1061" s="32">
        <f t="shared" si="939"/>
        <v>176370.09999999998</v>
      </c>
      <c r="S1061" s="32">
        <f t="shared" si="940"/>
        <v>181335.29999999999</v>
      </c>
      <c r="T1061" s="32">
        <f t="shared" si="941"/>
        <v>181335.29999999999</v>
      </c>
      <c r="U1061" s="32">
        <f>U1062</f>
        <v>0</v>
      </c>
      <c r="V1061" s="32">
        <f t="shared" si="922"/>
        <v>176370.09999999998</v>
      </c>
      <c r="W1061" s="32">
        <f t="shared" si="923"/>
        <v>181335.29999999999</v>
      </c>
      <c r="X1061" s="32">
        <f t="shared" si="924"/>
        <v>181335.29999999999</v>
      </c>
      <c r="Y1061" s="32">
        <f>Y1062</f>
        <v>-2470.0999999999999</v>
      </c>
      <c r="Z1061" s="32">
        <f>Z1062</f>
        <v>0</v>
      </c>
      <c r="AA1061" s="32">
        <f>AA1062</f>
        <v>0</v>
      </c>
      <c r="AB1061" s="32">
        <f t="shared" si="907"/>
        <v>173899.99999999997</v>
      </c>
      <c r="AC1061" s="32">
        <f t="shared" si="908"/>
        <v>181335.29999999999</v>
      </c>
      <c r="AD1061" s="32">
        <f t="shared" si="909"/>
        <v>181335.29999999999</v>
      </c>
      <c r="AE1061" s="32">
        <f>AE1062</f>
        <v>0</v>
      </c>
      <c r="AF1061" s="33"/>
      <c r="AG1061" s="34"/>
      <c r="AH1061" s="1" t="str">
        <f t="shared" si="910"/>
        <v/>
      </c>
    </row>
    <row r="1062" ht="31.5">
      <c r="A1062" s="14" t="s">
        <v>686</v>
      </c>
      <c r="B1062" s="15">
        <v>100</v>
      </c>
      <c r="C1062" s="14" t="s">
        <v>238</v>
      </c>
      <c r="D1062" s="14" t="s">
        <v>493</v>
      </c>
      <c r="E1062" s="31" t="s">
        <v>494</v>
      </c>
      <c r="F1062" s="32">
        <v>176370.09999999998</v>
      </c>
      <c r="G1062" s="32">
        <v>181335.29999999999</v>
      </c>
      <c r="H1062" s="32">
        <v>181335.29999999999</v>
      </c>
      <c r="I1062" s="32"/>
      <c r="J1062" s="32"/>
      <c r="K1062" s="32"/>
      <c r="L1062" s="32">
        <f t="shared" si="914"/>
        <v>176370.09999999998</v>
      </c>
      <c r="M1062" s="32">
        <f t="shared" si="915"/>
        <v>181335.29999999999</v>
      </c>
      <c r="N1062" s="32">
        <f t="shared" si="916"/>
        <v>181335.29999999999</v>
      </c>
      <c r="O1062" s="32"/>
      <c r="P1062" s="32"/>
      <c r="Q1062" s="32"/>
      <c r="R1062" s="32">
        <f t="shared" si="939"/>
        <v>176370.09999999998</v>
      </c>
      <c r="S1062" s="32">
        <f t="shared" si="940"/>
        <v>181335.29999999999</v>
      </c>
      <c r="T1062" s="32">
        <f t="shared" si="941"/>
        <v>181335.29999999999</v>
      </c>
      <c r="U1062" s="32"/>
      <c r="V1062" s="32">
        <f t="shared" si="922"/>
        <v>176370.09999999998</v>
      </c>
      <c r="W1062" s="32">
        <f t="shared" si="923"/>
        <v>181335.29999999999</v>
      </c>
      <c r="X1062" s="32">
        <f t="shared" si="924"/>
        <v>181335.29999999999</v>
      </c>
      <c r="Y1062" s="32">
        <v>-2470.0999999999999</v>
      </c>
      <c r="Z1062" s="32"/>
      <c r="AA1062" s="32"/>
      <c r="AB1062" s="32">
        <f t="shared" si="907"/>
        <v>173899.99999999997</v>
      </c>
      <c r="AC1062" s="32">
        <f t="shared" si="908"/>
        <v>181335.29999999999</v>
      </c>
      <c r="AD1062" s="32">
        <f t="shared" si="909"/>
        <v>181335.29999999999</v>
      </c>
      <c r="AE1062" s="32"/>
      <c r="AF1062" s="33"/>
      <c r="AG1062" s="34"/>
      <c r="AH1062" s="1" t="str">
        <f t="shared" si="910"/>
        <v>0412</v>
      </c>
    </row>
    <row r="1063" ht="31.5">
      <c r="A1063" s="14" t="s">
        <v>686</v>
      </c>
      <c r="B1063" s="15" t="s">
        <v>48</v>
      </c>
      <c r="C1063" s="14"/>
      <c r="D1063" s="14"/>
      <c r="E1063" s="31" t="s">
        <v>49</v>
      </c>
      <c r="F1063" s="32">
        <f>F1064</f>
        <v>6401</v>
      </c>
      <c r="G1063" s="32">
        <f>G1064</f>
        <v>6401</v>
      </c>
      <c r="H1063" s="32">
        <f>H1064</f>
        <v>6401</v>
      </c>
      <c r="I1063" s="32">
        <f>I1064</f>
        <v>0</v>
      </c>
      <c r="J1063" s="32">
        <f>J1064</f>
        <v>0</v>
      </c>
      <c r="K1063" s="32">
        <f>K1064</f>
        <v>0</v>
      </c>
      <c r="L1063" s="32">
        <f t="shared" si="914"/>
        <v>6401</v>
      </c>
      <c r="M1063" s="32">
        <f t="shared" si="915"/>
        <v>6401</v>
      </c>
      <c r="N1063" s="32">
        <f t="shared" si="916"/>
        <v>6401</v>
      </c>
      <c r="O1063" s="32">
        <f>O1064</f>
        <v>0</v>
      </c>
      <c r="P1063" s="32">
        <f>P1064</f>
        <v>0</v>
      </c>
      <c r="Q1063" s="32">
        <f>Q1064</f>
        <v>0</v>
      </c>
      <c r="R1063" s="32">
        <f t="shared" si="939"/>
        <v>6401</v>
      </c>
      <c r="S1063" s="32">
        <f t="shared" si="940"/>
        <v>6401</v>
      </c>
      <c r="T1063" s="32">
        <f t="shared" si="941"/>
        <v>6401</v>
      </c>
      <c r="U1063" s="32">
        <f>U1064</f>
        <v>0</v>
      </c>
      <c r="V1063" s="32">
        <f t="shared" si="922"/>
        <v>6401</v>
      </c>
      <c r="W1063" s="32">
        <f t="shared" si="923"/>
        <v>6401</v>
      </c>
      <c r="X1063" s="32">
        <f t="shared" si="924"/>
        <v>6401</v>
      </c>
      <c r="Y1063" s="32">
        <f>Y1064</f>
        <v>0</v>
      </c>
      <c r="Z1063" s="32">
        <f>Z1064</f>
        <v>0</v>
      </c>
      <c r="AA1063" s="32">
        <f>AA1064</f>
        <v>0</v>
      </c>
      <c r="AB1063" s="32">
        <f t="shared" si="907"/>
        <v>6401</v>
      </c>
      <c r="AC1063" s="32">
        <f t="shared" si="908"/>
        <v>6401</v>
      </c>
      <c r="AD1063" s="32">
        <f t="shared" si="909"/>
        <v>6401</v>
      </c>
      <c r="AE1063" s="32">
        <f>AE1064</f>
        <v>0</v>
      </c>
      <c r="AF1063" s="33"/>
      <c r="AG1063" s="34"/>
      <c r="AH1063" s="1" t="str">
        <f t="shared" si="910"/>
        <v/>
      </c>
    </row>
    <row r="1064" ht="31.5">
      <c r="A1064" s="14" t="s">
        <v>686</v>
      </c>
      <c r="B1064" s="15">
        <v>200</v>
      </c>
      <c r="C1064" s="14" t="s">
        <v>238</v>
      </c>
      <c r="D1064" s="14" t="s">
        <v>493</v>
      </c>
      <c r="E1064" s="31" t="s">
        <v>494</v>
      </c>
      <c r="F1064" s="32">
        <v>6401</v>
      </c>
      <c r="G1064" s="32">
        <v>6401</v>
      </c>
      <c r="H1064" s="32">
        <v>6401</v>
      </c>
      <c r="I1064" s="32"/>
      <c r="J1064" s="32"/>
      <c r="K1064" s="32"/>
      <c r="L1064" s="32">
        <f t="shared" si="914"/>
        <v>6401</v>
      </c>
      <c r="M1064" s="32">
        <f t="shared" si="915"/>
        <v>6401</v>
      </c>
      <c r="N1064" s="32">
        <f t="shared" si="916"/>
        <v>6401</v>
      </c>
      <c r="O1064" s="32"/>
      <c r="P1064" s="32"/>
      <c r="Q1064" s="32"/>
      <c r="R1064" s="32">
        <f t="shared" si="939"/>
        <v>6401</v>
      </c>
      <c r="S1064" s="32">
        <f t="shared" si="940"/>
        <v>6401</v>
      </c>
      <c r="T1064" s="32">
        <f t="shared" si="941"/>
        <v>6401</v>
      </c>
      <c r="U1064" s="32"/>
      <c r="V1064" s="32">
        <f t="shared" si="922"/>
        <v>6401</v>
      </c>
      <c r="W1064" s="32">
        <f t="shared" si="923"/>
        <v>6401</v>
      </c>
      <c r="X1064" s="32">
        <f t="shared" si="924"/>
        <v>6401</v>
      </c>
      <c r="Y1064" s="32"/>
      <c r="Z1064" s="32"/>
      <c r="AA1064" s="32"/>
      <c r="AB1064" s="32">
        <f t="shared" ref="AB1064:AB1127" si="956">V1064+Y1064</f>
        <v>6401</v>
      </c>
      <c r="AC1064" s="32">
        <f t="shared" ref="AC1064:AC1127" si="957">W1064+Z1064</f>
        <v>6401</v>
      </c>
      <c r="AD1064" s="32">
        <f t="shared" ref="AD1064:AD1127" si="958">X1064+AA1064</f>
        <v>6401</v>
      </c>
      <c r="AE1064" s="32"/>
      <c r="AF1064" s="33"/>
      <c r="AG1064" s="34"/>
      <c r="AH1064" s="1" t="str">
        <f t="shared" ref="AH1064:AH1127" si="959">CONCATENATE(C1064,D1064)</f>
        <v>0412</v>
      </c>
    </row>
    <row r="1065" s="17" customFormat="1" ht="47.25">
      <c r="A1065" s="18" t="s">
        <v>687</v>
      </c>
      <c r="B1065" s="19"/>
      <c r="C1065" s="18"/>
      <c r="D1065" s="18"/>
      <c r="E1065" s="20" t="s">
        <v>688</v>
      </c>
      <c r="F1065" s="21">
        <f>F1066+F1071</f>
        <v>9897818.7000000011</v>
      </c>
      <c r="G1065" s="21">
        <f>G1066+G1071</f>
        <v>10984333.699999999</v>
      </c>
      <c r="H1065" s="21">
        <f>H1066+H1071</f>
        <v>11528543.6</v>
      </c>
      <c r="I1065" s="21">
        <f>I1066+I1071</f>
        <v>-5285.3999999999996</v>
      </c>
      <c r="J1065" s="21">
        <f>J1066+J1071</f>
        <v>-14024.9</v>
      </c>
      <c r="K1065" s="21">
        <f>K1066+K1071</f>
        <v>-14294.5</v>
      </c>
      <c r="L1065" s="21">
        <f t="shared" si="914"/>
        <v>9892533.3000000007</v>
      </c>
      <c r="M1065" s="21">
        <f t="shared" si="915"/>
        <v>10970308.799999999</v>
      </c>
      <c r="N1065" s="21">
        <f t="shared" si="916"/>
        <v>11514249.1</v>
      </c>
      <c r="O1065" s="21">
        <f>O1066+O1071</f>
        <v>-113345.8</v>
      </c>
      <c r="P1065" s="21">
        <f>P1066+P1071</f>
        <v>0</v>
      </c>
      <c r="Q1065" s="21">
        <f>Q1066+Q1071</f>
        <v>76165.600000000006</v>
      </c>
      <c r="R1065" s="21">
        <f t="shared" si="939"/>
        <v>9779187.5</v>
      </c>
      <c r="S1065" s="21">
        <f t="shared" si="940"/>
        <v>10970308.799999999</v>
      </c>
      <c r="T1065" s="21">
        <f t="shared" si="941"/>
        <v>11590414.699999999</v>
      </c>
      <c r="U1065" s="21">
        <f>U1066+U1071</f>
        <v>0</v>
      </c>
      <c r="V1065" s="21">
        <f t="shared" si="922"/>
        <v>9779187.5</v>
      </c>
      <c r="W1065" s="21">
        <f t="shared" si="923"/>
        <v>10970308.799999999</v>
      </c>
      <c r="X1065" s="21">
        <f t="shared" si="924"/>
        <v>11590414.699999999</v>
      </c>
      <c r="Y1065" s="21">
        <f>Y1066+Y1071</f>
        <v>-82382.963999999993</v>
      </c>
      <c r="Z1065" s="21">
        <f>Z1066+Z1071</f>
        <v>0</v>
      </c>
      <c r="AA1065" s="21">
        <f>AA1066+AA1071</f>
        <v>0</v>
      </c>
      <c r="AB1065" s="21">
        <f t="shared" si="956"/>
        <v>9696804.5360000003</v>
      </c>
      <c r="AC1065" s="21">
        <f t="shared" si="957"/>
        <v>10970308.799999999</v>
      </c>
      <c r="AD1065" s="21">
        <f t="shared" si="958"/>
        <v>11590414.699999999</v>
      </c>
      <c r="AE1065" s="21">
        <f>AE1066+AE1071</f>
        <v>0</v>
      </c>
      <c r="AF1065" s="22"/>
      <c r="AG1065" s="23"/>
      <c r="AH1065" s="17" t="str">
        <f t="shared" si="959"/>
        <v/>
      </c>
    </row>
    <row r="1066" s="24" customFormat="1" ht="31.5">
      <c r="A1066" s="25" t="s">
        <v>689</v>
      </c>
      <c r="B1066" s="26"/>
      <c r="C1066" s="25"/>
      <c r="D1066" s="25"/>
      <c r="E1066" s="27" t="s">
        <v>259</v>
      </c>
      <c r="F1066" s="28">
        <f t="shared" ref="F1066:F1069" si="960">F1067</f>
        <v>1031795</v>
      </c>
      <c r="G1066" s="28">
        <f t="shared" ref="G1066:G1069" si="961">G1067</f>
        <v>1226902.7999999998</v>
      </c>
      <c r="H1066" s="28">
        <f t="shared" ref="H1066:H1069" si="962">H1067</f>
        <v>1285118.8999999999</v>
      </c>
      <c r="I1066" s="28">
        <f t="shared" ref="I1066:I1069" si="963">I1067</f>
        <v>0</v>
      </c>
      <c r="J1066" s="28">
        <f t="shared" ref="J1066:J1069" si="964">J1067</f>
        <v>-33.600000000000001</v>
      </c>
      <c r="K1066" s="28">
        <f t="shared" ref="K1066:K1069" si="965">K1067</f>
        <v>-15</v>
      </c>
      <c r="L1066" s="28">
        <f t="shared" si="914"/>
        <v>1031795</v>
      </c>
      <c r="M1066" s="28">
        <f t="shared" si="915"/>
        <v>1226869.1999999997</v>
      </c>
      <c r="N1066" s="28">
        <f t="shared" si="916"/>
        <v>1285103.8999999999</v>
      </c>
      <c r="O1066" s="28">
        <f t="shared" ref="O1066:O1069" si="966">O1067</f>
        <v>0</v>
      </c>
      <c r="P1066" s="28">
        <f t="shared" ref="P1066:P1069" si="967">P1067</f>
        <v>0</v>
      </c>
      <c r="Q1066" s="28">
        <f t="shared" ref="Q1066:Q1069" si="968">Q1067</f>
        <v>0</v>
      </c>
      <c r="R1066" s="28">
        <f t="shared" si="939"/>
        <v>1031795</v>
      </c>
      <c r="S1066" s="28">
        <f t="shared" si="940"/>
        <v>1226869.1999999997</v>
      </c>
      <c r="T1066" s="28">
        <f t="shared" si="941"/>
        <v>1285103.8999999999</v>
      </c>
      <c r="U1066" s="28">
        <f t="shared" ref="U1066:U1069" si="969">U1067</f>
        <v>0</v>
      </c>
      <c r="V1066" s="28">
        <f t="shared" si="922"/>
        <v>1031795</v>
      </c>
      <c r="W1066" s="28">
        <f t="shared" si="923"/>
        <v>1226869.1999999997</v>
      </c>
      <c r="X1066" s="28">
        <f t="shared" si="924"/>
        <v>1285103.8999999999</v>
      </c>
      <c r="Y1066" s="28">
        <f t="shared" ref="Y1066:Y1069" si="970">Y1067</f>
        <v>0</v>
      </c>
      <c r="Z1066" s="28">
        <f t="shared" ref="Z1066:Z1069" si="971">Z1067</f>
        <v>0</v>
      </c>
      <c r="AA1066" s="28">
        <f t="shared" ref="AA1066:AA1069" si="972">AA1067</f>
        <v>0</v>
      </c>
      <c r="AB1066" s="28">
        <f t="shared" si="956"/>
        <v>1031795</v>
      </c>
      <c r="AC1066" s="28">
        <f t="shared" si="957"/>
        <v>1226869.1999999997</v>
      </c>
      <c r="AD1066" s="28">
        <f t="shared" si="958"/>
        <v>1285103.8999999999</v>
      </c>
      <c r="AE1066" s="28">
        <f t="shared" ref="AE1066:AE1069" si="973">AE1067</f>
        <v>0</v>
      </c>
      <c r="AF1066" s="29"/>
      <c r="AG1066" s="30"/>
      <c r="AH1066" s="24" t="str">
        <f t="shared" si="959"/>
        <v/>
      </c>
    </row>
    <row r="1067" ht="47.25">
      <c r="A1067" s="14" t="s">
        <v>690</v>
      </c>
      <c r="B1067" s="15"/>
      <c r="C1067" s="14"/>
      <c r="D1067" s="14"/>
      <c r="E1067" s="31" t="s">
        <v>691</v>
      </c>
      <c r="F1067" s="32">
        <f t="shared" si="960"/>
        <v>1031795</v>
      </c>
      <c r="G1067" s="32">
        <f t="shared" si="961"/>
        <v>1226902.7999999998</v>
      </c>
      <c r="H1067" s="32">
        <f t="shared" si="962"/>
        <v>1285118.8999999999</v>
      </c>
      <c r="I1067" s="32">
        <f t="shared" si="963"/>
        <v>0</v>
      </c>
      <c r="J1067" s="32">
        <f t="shared" si="964"/>
        <v>-33.600000000000001</v>
      </c>
      <c r="K1067" s="32">
        <f t="shared" si="965"/>
        <v>-15</v>
      </c>
      <c r="L1067" s="32">
        <f t="shared" si="914"/>
        <v>1031795</v>
      </c>
      <c r="M1067" s="32">
        <f t="shared" si="915"/>
        <v>1226869.1999999997</v>
      </c>
      <c r="N1067" s="32">
        <f t="shared" si="916"/>
        <v>1285103.8999999999</v>
      </c>
      <c r="O1067" s="32">
        <f t="shared" si="966"/>
        <v>0</v>
      </c>
      <c r="P1067" s="32">
        <f t="shared" si="967"/>
        <v>0</v>
      </c>
      <c r="Q1067" s="32">
        <f t="shared" si="968"/>
        <v>0</v>
      </c>
      <c r="R1067" s="32">
        <f t="shared" si="939"/>
        <v>1031795</v>
      </c>
      <c r="S1067" s="32">
        <f t="shared" si="940"/>
        <v>1226869.1999999997</v>
      </c>
      <c r="T1067" s="32">
        <f t="shared" si="941"/>
        <v>1285103.8999999999</v>
      </c>
      <c r="U1067" s="32">
        <f t="shared" si="969"/>
        <v>0</v>
      </c>
      <c r="V1067" s="32">
        <f t="shared" si="922"/>
        <v>1031795</v>
      </c>
      <c r="W1067" s="32">
        <f t="shared" si="923"/>
        <v>1226869.1999999997</v>
      </c>
      <c r="X1067" s="32">
        <f t="shared" si="924"/>
        <v>1285103.8999999999</v>
      </c>
      <c r="Y1067" s="32">
        <f t="shared" si="970"/>
        <v>0</v>
      </c>
      <c r="Z1067" s="32">
        <f t="shared" si="971"/>
        <v>0</v>
      </c>
      <c r="AA1067" s="32">
        <f t="shared" si="972"/>
        <v>0</v>
      </c>
      <c r="AB1067" s="32">
        <f t="shared" si="956"/>
        <v>1031795</v>
      </c>
      <c r="AC1067" s="32">
        <f t="shared" si="957"/>
        <v>1226869.1999999997</v>
      </c>
      <c r="AD1067" s="32">
        <f t="shared" si="958"/>
        <v>1285103.8999999999</v>
      </c>
      <c r="AE1067" s="32">
        <f t="shared" si="973"/>
        <v>0</v>
      </c>
      <c r="AF1067" s="33"/>
      <c r="AG1067" s="34"/>
      <c r="AH1067" s="1" t="str">
        <f t="shared" si="959"/>
        <v/>
      </c>
    </row>
    <row r="1068" ht="110.25">
      <c r="A1068" s="14" t="s">
        <v>692</v>
      </c>
      <c r="B1068" s="15"/>
      <c r="C1068" s="14"/>
      <c r="D1068" s="14"/>
      <c r="E1068" s="31" t="s">
        <v>693</v>
      </c>
      <c r="F1068" s="32">
        <f t="shared" si="960"/>
        <v>1031795</v>
      </c>
      <c r="G1068" s="32">
        <f t="shared" si="961"/>
        <v>1226902.7999999998</v>
      </c>
      <c r="H1068" s="32">
        <f t="shared" si="962"/>
        <v>1285118.8999999999</v>
      </c>
      <c r="I1068" s="32">
        <f t="shared" si="963"/>
        <v>0</v>
      </c>
      <c r="J1068" s="32">
        <f t="shared" si="964"/>
        <v>-33.600000000000001</v>
      </c>
      <c r="K1068" s="32">
        <f t="shared" si="965"/>
        <v>-15</v>
      </c>
      <c r="L1068" s="32">
        <f t="shared" si="914"/>
        <v>1031795</v>
      </c>
      <c r="M1068" s="32">
        <f t="shared" si="915"/>
        <v>1226869.1999999997</v>
      </c>
      <c r="N1068" s="32">
        <f t="shared" si="916"/>
        <v>1285103.8999999999</v>
      </c>
      <c r="O1068" s="32">
        <f t="shared" si="966"/>
        <v>0</v>
      </c>
      <c r="P1068" s="32">
        <f t="shared" si="967"/>
        <v>0</v>
      </c>
      <c r="Q1068" s="32">
        <f t="shared" si="968"/>
        <v>0</v>
      </c>
      <c r="R1068" s="32">
        <f t="shared" si="939"/>
        <v>1031795</v>
      </c>
      <c r="S1068" s="32">
        <f t="shared" si="940"/>
        <v>1226869.1999999997</v>
      </c>
      <c r="T1068" s="32">
        <f t="shared" si="941"/>
        <v>1285103.8999999999</v>
      </c>
      <c r="U1068" s="32">
        <f t="shared" si="969"/>
        <v>0</v>
      </c>
      <c r="V1068" s="32">
        <f t="shared" si="922"/>
        <v>1031795</v>
      </c>
      <c r="W1068" s="32">
        <f t="shared" si="923"/>
        <v>1226869.1999999997</v>
      </c>
      <c r="X1068" s="32">
        <f t="shared" si="924"/>
        <v>1285103.8999999999</v>
      </c>
      <c r="Y1068" s="32">
        <f t="shared" si="970"/>
        <v>0</v>
      </c>
      <c r="Z1068" s="32">
        <f t="shared" si="971"/>
        <v>0</v>
      </c>
      <c r="AA1068" s="32">
        <f t="shared" si="972"/>
        <v>0</v>
      </c>
      <c r="AB1068" s="32">
        <f t="shared" si="956"/>
        <v>1031795</v>
      </c>
      <c r="AC1068" s="32">
        <f t="shared" si="957"/>
        <v>1226869.1999999997</v>
      </c>
      <c r="AD1068" s="32">
        <f t="shared" si="958"/>
        <v>1285103.8999999999</v>
      </c>
      <c r="AE1068" s="32">
        <f t="shared" si="973"/>
        <v>0</v>
      </c>
      <c r="AF1068" s="33"/>
      <c r="AG1068" s="34"/>
      <c r="AH1068" s="1" t="str">
        <f t="shared" si="959"/>
        <v/>
      </c>
    </row>
    <row r="1069">
      <c r="A1069" s="14" t="s">
        <v>692</v>
      </c>
      <c r="B1069" s="15" t="s">
        <v>44</v>
      </c>
      <c r="C1069" s="14"/>
      <c r="D1069" s="14"/>
      <c r="E1069" s="31" t="s">
        <v>45</v>
      </c>
      <c r="F1069" s="32">
        <f t="shared" si="960"/>
        <v>1031795</v>
      </c>
      <c r="G1069" s="32">
        <f t="shared" si="961"/>
        <v>1226902.7999999998</v>
      </c>
      <c r="H1069" s="32">
        <f t="shared" si="962"/>
        <v>1285118.8999999999</v>
      </c>
      <c r="I1069" s="32">
        <f t="shared" si="963"/>
        <v>0</v>
      </c>
      <c r="J1069" s="32">
        <f t="shared" si="964"/>
        <v>-33.600000000000001</v>
      </c>
      <c r="K1069" s="32">
        <f t="shared" si="965"/>
        <v>-15</v>
      </c>
      <c r="L1069" s="32">
        <f t="shared" si="914"/>
        <v>1031795</v>
      </c>
      <c r="M1069" s="32">
        <f t="shared" si="915"/>
        <v>1226869.1999999997</v>
      </c>
      <c r="N1069" s="32">
        <f t="shared" si="916"/>
        <v>1285103.8999999999</v>
      </c>
      <c r="O1069" s="32">
        <f t="shared" si="966"/>
        <v>0</v>
      </c>
      <c r="P1069" s="32">
        <f t="shared" si="967"/>
        <v>0</v>
      </c>
      <c r="Q1069" s="32">
        <f t="shared" si="968"/>
        <v>0</v>
      </c>
      <c r="R1069" s="32">
        <f t="shared" si="939"/>
        <v>1031795</v>
      </c>
      <c r="S1069" s="32">
        <f t="shared" si="940"/>
        <v>1226869.1999999997</v>
      </c>
      <c r="T1069" s="32">
        <f t="shared" si="941"/>
        <v>1285103.8999999999</v>
      </c>
      <c r="U1069" s="32">
        <f t="shared" si="969"/>
        <v>0</v>
      </c>
      <c r="V1069" s="32">
        <f t="shared" si="922"/>
        <v>1031795</v>
      </c>
      <c r="W1069" s="32">
        <f t="shared" si="923"/>
        <v>1226869.1999999997</v>
      </c>
      <c r="X1069" s="32">
        <f t="shared" si="924"/>
        <v>1285103.8999999999</v>
      </c>
      <c r="Y1069" s="32">
        <f t="shared" si="970"/>
        <v>0</v>
      </c>
      <c r="Z1069" s="32">
        <f t="shared" si="971"/>
        <v>0</v>
      </c>
      <c r="AA1069" s="32">
        <f t="shared" si="972"/>
        <v>0</v>
      </c>
      <c r="AB1069" s="32">
        <f t="shared" si="956"/>
        <v>1031795</v>
      </c>
      <c r="AC1069" s="32">
        <f t="shared" si="957"/>
        <v>1226869.1999999997</v>
      </c>
      <c r="AD1069" s="32">
        <f t="shared" si="958"/>
        <v>1285103.8999999999</v>
      </c>
      <c r="AE1069" s="32">
        <f t="shared" si="973"/>
        <v>0</v>
      </c>
      <c r="AF1069" s="33"/>
      <c r="AG1069" s="34"/>
      <c r="AH1069" s="1" t="str">
        <f t="shared" si="959"/>
        <v/>
      </c>
    </row>
    <row r="1070">
      <c r="A1070" s="14" t="s">
        <v>692</v>
      </c>
      <c r="B1070" s="15">
        <v>800</v>
      </c>
      <c r="C1070" s="14" t="s">
        <v>238</v>
      </c>
      <c r="D1070" s="14" t="s">
        <v>69</v>
      </c>
      <c r="E1070" s="31" t="s">
        <v>694</v>
      </c>
      <c r="F1070" s="32">
        <v>1031795</v>
      </c>
      <c r="G1070" s="32">
        <v>1226902.7999999998</v>
      </c>
      <c r="H1070" s="32">
        <v>1285118.8999999999</v>
      </c>
      <c r="I1070" s="32"/>
      <c r="J1070" s="37">
        <v>-33.600000000000001</v>
      </c>
      <c r="K1070" s="37">
        <v>-15</v>
      </c>
      <c r="L1070" s="32">
        <f t="shared" si="914"/>
        <v>1031795</v>
      </c>
      <c r="M1070" s="32">
        <f t="shared" si="915"/>
        <v>1226869.1999999997</v>
      </c>
      <c r="N1070" s="32">
        <f t="shared" si="916"/>
        <v>1285103.8999999999</v>
      </c>
      <c r="O1070" s="32"/>
      <c r="P1070" s="32"/>
      <c r="Q1070" s="32"/>
      <c r="R1070" s="32">
        <f t="shared" si="939"/>
        <v>1031795</v>
      </c>
      <c r="S1070" s="32">
        <f t="shared" si="940"/>
        <v>1226869.1999999997</v>
      </c>
      <c r="T1070" s="32">
        <f t="shared" si="941"/>
        <v>1285103.8999999999</v>
      </c>
      <c r="U1070" s="32"/>
      <c r="V1070" s="32">
        <f t="shared" si="922"/>
        <v>1031795</v>
      </c>
      <c r="W1070" s="32">
        <f t="shared" si="923"/>
        <v>1226869.1999999997</v>
      </c>
      <c r="X1070" s="32">
        <f t="shared" si="924"/>
        <v>1285103.8999999999</v>
      </c>
      <c r="Y1070" s="32"/>
      <c r="Z1070" s="32"/>
      <c r="AA1070" s="32"/>
      <c r="AB1070" s="32">
        <f t="shared" si="956"/>
        <v>1031795</v>
      </c>
      <c r="AC1070" s="32">
        <f t="shared" si="957"/>
        <v>1226869.1999999997</v>
      </c>
      <c r="AD1070" s="32">
        <f t="shared" si="958"/>
        <v>1285103.8999999999</v>
      </c>
      <c r="AE1070" s="32"/>
      <c r="AF1070" s="33"/>
      <c r="AG1070" s="34">
        <v>51</v>
      </c>
      <c r="AH1070" s="1" t="str">
        <f t="shared" si="959"/>
        <v>0408</v>
      </c>
    </row>
    <row r="1071" s="24" customFormat="1">
      <c r="A1071" s="25" t="s">
        <v>695</v>
      </c>
      <c r="B1071" s="26"/>
      <c r="C1071" s="25"/>
      <c r="D1071" s="25"/>
      <c r="E1071" s="27" t="s">
        <v>58</v>
      </c>
      <c r="F1071" s="28">
        <f>F1072+F1096</f>
        <v>8866023.7000000011</v>
      </c>
      <c r="G1071" s="28">
        <f>G1072+G1096</f>
        <v>9757430.9000000004</v>
      </c>
      <c r="H1071" s="28">
        <f>H1072+H1096</f>
        <v>10243424.699999999</v>
      </c>
      <c r="I1071" s="28">
        <f>I1072+I1096</f>
        <v>-5285.3999999999996</v>
      </c>
      <c r="J1071" s="28">
        <f>J1072+J1096</f>
        <v>-13991.299999999999</v>
      </c>
      <c r="K1071" s="28">
        <f>K1072+K1096</f>
        <v>-14279.5</v>
      </c>
      <c r="L1071" s="28">
        <f t="shared" si="914"/>
        <v>8860738.3000000007</v>
      </c>
      <c r="M1071" s="28">
        <f t="shared" si="915"/>
        <v>9743439.5999999996</v>
      </c>
      <c r="N1071" s="28">
        <f t="shared" si="916"/>
        <v>10229145.199999999</v>
      </c>
      <c r="O1071" s="28">
        <f>O1072+O1096</f>
        <v>-113345.8</v>
      </c>
      <c r="P1071" s="28">
        <f>P1072+P1096</f>
        <v>0</v>
      </c>
      <c r="Q1071" s="28">
        <f>Q1072+Q1096</f>
        <v>76165.600000000006</v>
      </c>
      <c r="R1071" s="28">
        <f t="shared" si="939"/>
        <v>8747392.5</v>
      </c>
      <c r="S1071" s="28">
        <f t="shared" si="940"/>
        <v>9743439.5999999996</v>
      </c>
      <c r="T1071" s="28">
        <f t="shared" si="941"/>
        <v>10305310.799999999</v>
      </c>
      <c r="U1071" s="28">
        <f>U1072+U1096</f>
        <v>0</v>
      </c>
      <c r="V1071" s="28">
        <f t="shared" si="922"/>
        <v>8747392.5</v>
      </c>
      <c r="W1071" s="28">
        <f t="shared" si="923"/>
        <v>9743439.5999999996</v>
      </c>
      <c r="X1071" s="28">
        <f t="shared" si="924"/>
        <v>10305310.799999999</v>
      </c>
      <c r="Y1071" s="28">
        <f>Y1072+Y1096</f>
        <v>-82382.963999999993</v>
      </c>
      <c r="Z1071" s="28">
        <f>Z1072+Z1096</f>
        <v>0</v>
      </c>
      <c r="AA1071" s="28">
        <f>AA1072+AA1096</f>
        <v>0</v>
      </c>
      <c r="AB1071" s="28">
        <f t="shared" si="956"/>
        <v>8665009.5360000003</v>
      </c>
      <c r="AC1071" s="28">
        <f t="shared" si="957"/>
        <v>9743439.5999999996</v>
      </c>
      <c r="AD1071" s="28">
        <f t="shared" si="958"/>
        <v>10305310.799999999</v>
      </c>
      <c r="AE1071" s="28">
        <f>AE1072+AE1096</f>
        <v>0</v>
      </c>
      <c r="AF1071" s="29"/>
      <c r="AG1071" s="30"/>
      <c r="AH1071" s="24" t="str">
        <f t="shared" si="959"/>
        <v/>
      </c>
    </row>
    <row r="1072" ht="47.25">
      <c r="A1072" s="14" t="s">
        <v>696</v>
      </c>
      <c r="B1072" s="15"/>
      <c r="C1072" s="14"/>
      <c r="D1072" s="14"/>
      <c r="E1072" s="31" t="s">
        <v>697</v>
      </c>
      <c r="F1072" s="32">
        <f>F1073+F1076+F1079+F1087+F1090+F1093+F1084</f>
        <v>8632159.2000000011</v>
      </c>
      <c r="G1072" s="32">
        <f>G1073+G1076+G1079+G1087+G1090+G1093+G1084</f>
        <v>9494092.9000000004</v>
      </c>
      <c r="H1072" s="32">
        <f>H1073+H1076+H1079+H1087+H1090+H1093+H1084</f>
        <v>9977243.7999999989</v>
      </c>
      <c r="I1072" s="32">
        <f>I1073+I1076+I1079+I1087+I1090+I1093+I1084</f>
        <v>-5285.3999999999996</v>
      </c>
      <c r="J1072" s="32">
        <f>J1073+J1076+J1079+J1087+J1090+J1093+J1084</f>
        <v>-13991.299999999999</v>
      </c>
      <c r="K1072" s="32">
        <f>K1073+K1076+K1079+K1087+K1090+K1093+K1084</f>
        <v>-14279.5</v>
      </c>
      <c r="L1072" s="32">
        <f t="shared" si="914"/>
        <v>8626873.8000000007</v>
      </c>
      <c r="M1072" s="32">
        <f t="shared" si="915"/>
        <v>9480101.5999999996</v>
      </c>
      <c r="N1072" s="32">
        <f t="shared" si="916"/>
        <v>9962964.2999999989</v>
      </c>
      <c r="O1072" s="32">
        <f>O1073+O1076+O1079+O1087+O1090+O1093+O1084</f>
        <v>-137093</v>
      </c>
      <c r="P1072" s="32">
        <f>P1073+P1076+P1079+P1087+P1090+P1093+P1084</f>
        <v>0</v>
      </c>
      <c r="Q1072" s="32">
        <f>Q1073+Q1076+Q1079+Q1087+Q1090+Q1093+Q1084</f>
        <v>76165.600000000006</v>
      </c>
      <c r="R1072" s="32">
        <f t="shared" si="939"/>
        <v>8489780.8000000007</v>
      </c>
      <c r="S1072" s="32">
        <f t="shared" si="940"/>
        <v>9480101.5999999996</v>
      </c>
      <c r="T1072" s="32">
        <f t="shared" si="941"/>
        <v>10039129.899999999</v>
      </c>
      <c r="U1072" s="32">
        <f>U1073+U1076+U1079+U1087+U1090+U1093+U1084</f>
        <v>0</v>
      </c>
      <c r="V1072" s="32">
        <f t="shared" si="922"/>
        <v>8489780.8000000007</v>
      </c>
      <c r="W1072" s="32">
        <f t="shared" si="923"/>
        <v>9480101.5999999996</v>
      </c>
      <c r="X1072" s="32">
        <f t="shared" si="924"/>
        <v>10039129.899999999</v>
      </c>
      <c r="Y1072" s="32">
        <f>Y1073+Y1076+Y1079+Y1087+Y1090+Y1093+Y1084</f>
        <v>-78911.963999999993</v>
      </c>
      <c r="Z1072" s="32">
        <f>Z1073+Z1076+Z1079+Z1087+Z1090+Z1093+Z1084</f>
        <v>0</v>
      </c>
      <c r="AA1072" s="32">
        <f>AA1073+AA1076+AA1079+AA1087+AA1090+AA1093+AA1084</f>
        <v>0</v>
      </c>
      <c r="AB1072" s="32">
        <f t="shared" si="956"/>
        <v>8410868.8360000011</v>
      </c>
      <c r="AC1072" s="32">
        <f t="shared" si="957"/>
        <v>9480101.5999999996</v>
      </c>
      <c r="AD1072" s="32">
        <f t="shared" si="958"/>
        <v>10039129.899999999</v>
      </c>
      <c r="AE1072" s="32">
        <f>AE1073+AE1076+AE1079+AE1087+AE1090+AE1093+AE1084</f>
        <v>0</v>
      </c>
      <c r="AF1072" s="33"/>
      <c r="AG1072" s="34"/>
      <c r="AH1072" s="1" t="str">
        <f t="shared" si="959"/>
        <v/>
      </c>
    </row>
    <row r="1073" ht="31.5">
      <c r="A1073" s="14" t="s">
        <v>698</v>
      </c>
      <c r="B1073" s="15"/>
      <c r="C1073" s="14"/>
      <c r="D1073" s="14"/>
      <c r="E1073" s="31" t="s">
        <v>699</v>
      </c>
      <c r="F1073" s="32">
        <f t="shared" ref="F1073:F1077" si="974">F1074</f>
        <v>117464.90000000001</v>
      </c>
      <c r="G1073" s="32">
        <f t="shared" ref="G1073:G1077" si="975">G1074</f>
        <v>118300.39999999999</v>
      </c>
      <c r="H1073" s="32">
        <f t="shared" ref="H1073:H1077" si="976">H1074</f>
        <v>118596.5</v>
      </c>
      <c r="I1073" s="32">
        <f t="shared" ref="I1073:I1074" si="977">I1074</f>
        <v>-1262.4000000000001</v>
      </c>
      <c r="J1073" s="32">
        <f t="shared" ref="J1073:J1074" si="978">J1074</f>
        <v>-358.10000000000002</v>
      </c>
      <c r="K1073" s="32">
        <f t="shared" ref="K1073:K1074" si="979">K1074</f>
        <v>-654.20000000000005</v>
      </c>
      <c r="L1073" s="32">
        <f t="shared" ref="L1073:L1136" si="980">F1073+I1073</f>
        <v>116202.50000000001</v>
      </c>
      <c r="M1073" s="32">
        <f t="shared" ref="M1073:M1136" si="981">G1073+J1073</f>
        <v>117942.29999999999</v>
      </c>
      <c r="N1073" s="32">
        <f t="shared" ref="N1073:N1136" si="982">H1073+K1073</f>
        <v>117942.3</v>
      </c>
      <c r="O1073" s="32">
        <f t="shared" ref="O1073:O1077" si="983">O1074</f>
        <v>178</v>
      </c>
      <c r="P1073" s="32">
        <f t="shared" ref="P1073:P1077" si="984">P1074</f>
        <v>0</v>
      </c>
      <c r="Q1073" s="32">
        <f t="shared" ref="Q1073:Q1077" si="985">Q1074</f>
        <v>0</v>
      </c>
      <c r="R1073" s="32">
        <f t="shared" si="939"/>
        <v>116380.50000000001</v>
      </c>
      <c r="S1073" s="32">
        <f t="shared" si="940"/>
        <v>117942.29999999999</v>
      </c>
      <c r="T1073" s="32">
        <f t="shared" si="941"/>
        <v>117942.3</v>
      </c>
      <c r="U1073" s="32">
        <f t="shared" ref="U1073:U1077" si="986">U1074</f>
        <v>-178</v>
      </c>
      <c r="V1073" s="32">
        <f t="shared" si="922"/>
        <v>116202.50000000001</v>
      </c>
      <c r="W1073" s="32">
        <f t="shared" si="923"/>
        <v>117942.29999999999</v>
      </c>
      <c r="X1073" s="32">
        <f t="shared" si="924"/>
        <v>117942.3</v>
      </c>
      <c r="Y1073" s="32">
        <f t="shared" ref="Y1073:Y1077" si="987">Y1074</f>
        <v>40240.743000000002</v>
      </c>
      <c r="Z1073" s="32">
        <f t="shared" ref="Z1073:Z1077" si="988">Z1074</f>
        <v>0</v>
      </c>
      <c r="AA1073" s="32">
        <f t="shared" ref="AA1073:AA1077" si="989">AA1074</f>
        <v>0</v>
      </c>
      <c r="AB1073" s="32">
        <f t="shared" si="956"/>
        <v>156443.24300000002</v>
      </c>
      <c r="AC1073" s="32">
        <f t="shared" si="957"/>
        <v>117942.29999999999</v>
      </c>
      <c r="AD1073" s="32">
        <f t="shared" si="958"/>
        <v>117942.3</v>
      </c>
      <c r="AE1073" s="32">
        <f t="shared" ref="AE1073:AE1077" si="990">AE1074</f>
        <v>0</v>
      </c>
      <c r="AF1073" s="33"/>
      <c r="AG1073" s="34"/>
      <c r="AH1073" s="1" t="str">
        <f t="shared" si="959"/>
        <v/>
      </c>
    </row>
    <row r="1074" ht="31.5">
      <c r="A1074" s="14" t="s">
        <v>698</v>
      </c>
      <c r="B1074" s="15" t="s">
        <v>48</v>
      </c>
      <c r="C1074" s="14"/>
      <c r="D1074" s="14"/>
      <c r="E1074" s="31" t="s">
        <v>49</v>
      </c>
      <c r="F1074" s="32">
        <f t="shared" si="974"/>
        <v>117464.90000000001</v>
      </c>
      <c r="G1074" s="32">
        <f t="shared" si="975"/>
        <v>118300.39999999999</v>
      </c>
      <c r="H1074" s="32">
        <f t="shared" si="976"/>
        <v>118596.5</v>
      </c>
      <c r="I1074" s="32">
        <f t="shared" si="977"/>
        <v>-1262.4000000000001</v>
      </c>
      <c r="J1074" s="32">
        <f t="shared" si="978"/>
        <v>-358.10000000000002</v>
      </c>
      <c r="K1074" s="32">
        <f t="shared" si="979"/>
        <v>-654.20000000000005</v>
      </c>
      <c r="L1074" s="32">
        <f t="shared" si="980"/>
        <v>116202.50000000001</v>
      </c>
      <c r="M1074" s="32">
        <f t="shared" si="981"/>
        <v>117942.29999999999</v>
      </c>
      <c r="N1074" s="32">
        <f t="shared" si="982"/>
        <v>117942.3</v>
      </c>
      <c r="O1074" s="32">
        <f t="shared" si="983"/>
        <v>178</v>
      </c>
      <c r="P1074" s="32">
        <f t="shared" si="984"/>
        <v>0</v>
      </c>
      <c r="Q1074" s="32">
        <f t="shared" si="985"/>
        <v>0</v>
      </c>
      <c r="R1074" s="32">
        <f t="shared" si="939"/>
        <v>116380.50000000001</v>
      </c>
      <c r="S1074" s="32">
        <f t="shared" si="940"/>
        <v>117942.29999999999</v>
      </c>
      <c r="T1074" s="32">
        <f t="shared" si="941"/>
        <v>117942.3</v>
      </c>
      <c r="U1074" s="32">
        <f t="shared" si="986"/>
        <v>-178</v>
      </c>
      <c r="V1074" s="32">
        <f t="shared" si="922"/>
        <v>116202.50000000001</v>
      </c>
      <c r="W1074" s="32">
        <f t="shared" si="923"/>
        <v>117942.29999999999</v>
      </c>
      <c r="X1074" s="32">
        <f t="shared" si="924"/>
        <v>117942.3</v>
      </c>
      <c r="Y1074" s="32">
        <f t="shared" si="987"/>
        <v>40240.743000000002</v>
      </c>
      <c r="Z1074" s="32">
        <f t="shared" si="988"/>
        <v>0</v>
      </c>
      <c r="AA1074" s="32">
        <f t="shared" si="989"/>
        <v>0</v>
      </c>
      <c r="AB1074" s="32">
        <f t="shared" si="956"/>
        <v>156443.24300000002</v>
      </c>
      <c r="AC1074" s="32">
        <f t="shared" si="957"/>
        <v>117942.29999999999</v>
      </c>
      <c r="AD1074" s="32">
        <f t="shared" si="958"/>
        <v>117942.3</v>
      </c>
      <c r="AE1074" s="32">
        <f t="shared" si="990"/>
        <v>0</v>
      </c>
      <c r="AF1074" s="33"/>
      <c r="AG1074" s="34"/>
      <c r="AH1074" s="1" t="str">
        <f t="shared" si="959"/>
        <v/>
      </c>
    </row>
    <row r="1075">
      <c r="A1075" s="14" t="s">
        <v>698</v>
      </c>
      <c r="B1075" s="15">
        <v>200</v>
      </c>
      <c r="C1075" s="14" t="s">
        <v>238</v>
      </c>
      <c r="D1075" s="14" t="s">
        <v>69</v>
      </c>
      <c r="E1075" s="31" t="s">
        <v>694</v>
      </c>
      <c r="F1075" s="32">
        <v>117464.90000000001</v>
      </c>
      <c r="G1075" s="32">
        <v>118300.39999999999</v>
      </c>
      <c r="H1075" s="32">
        <v>118596.5</v>
      </c>
      <c r="I1075" s="37">
        <f>-1257.9-4.5</f>
        <v>-1262.4000000000001</v>
      </c>
      <c r="J1075" s="37">
        <f>-353.6-4.5</f>
        <v>-358.10000000000002</v>
      </c>
      <c r="K1075" s="37">
        <f>-649.7-4.5</f>
        <v>-654.20000000000005</v>
      </c>
      <c r="L1075" s="32">
        <f t="shared" si="980"/>
        <v>116202.50000000001</v>
      </c>
      <c r="M1075" s="32">
        <f t="shared" si="981"/>
        <v>117942.29999999999</v>
      </c>
      <c r="N1075" s="32">
        <f t="shared" si="982"/>
        <v>117942.3</v>
      </c>
      <c r="O1075" s="32">
        <v>178</v>
      </c>
      <c r="P1075" s="32"/>
      <c r="Q1075" s="32"/>
      <c r="R1075" s="32">
        <f t="shared" si="939"/>
        <v>116380.50000000001</v>
      </c>
      <c r="S1075" s="32">
        <f t="shared" si="940"/>
        <v>117942.29999999999</v>
      </c>
      <c r="T1075" s="32">
        <f t="shared" si="941"/>
        <v>117942.3</v>
      </c>
      <c r="U1075" s="32">
        <v>-178</v>
      </c>
      <c r="V1075" s="32">
        <f t="shared" ref="V1075:V1138" si="991">R1075+U1075</f>
        <v>116202.50000000001</v>
      </c>
      <c r="W1075" s="32">
        <f t="shared" ref="W1075:W1138" si="992">S1075</f>
        <v>117942.29999999999</v>
      </c>
      <c r="X1075" s="32">
        <f t="shared" ref="X1075:X1138" si="993">T1075</f>
        <v>117942.3</v>
      </c>
      <c r="Y1075" s="32">
        <v>40240.743000000002</v>
      </c>
      <c r="Z1075" s="32"/>
      <c r="AA1075" s="32"/>
      <c r="AB1075" s="32">
        <f t="shared" si="956"/>
        <v>156443.24300000002</v>
      </c>
      <c r="AC1075" s="32">
        <f t="shared" si="957"/>
        <v>117942.29999999999</v>
      </c>
      <c r="AD1075" s="32">
        <f t="shared" si="958"/>
        <v>117942.3</v>
      </c>
      <c r="AE1075" s="32"/>
      <c r="AF1075" s="33"/>
      <c r="AG1075" s="34">
        <v>53</v>
      </c>
      <c r="AH1075" s="1" t="str">
        <f t="shared" si="959"/>
        <v>0408</v>
      </c>
    </row>
    <row r="1076" ht="94.5">
      <c r="A1076" s="14" t="s">
        <v>700</v>
      </c>
      <c r="B1076" s="15"/>
      <c r="C1076" s="14"/>
      <c r="D1076" s="14"/>
      <c r="E1076" s="31" t="s">
        <v>701</v>
      </c>
      <c r="F1076" s="32">
        <f t="shared" si="974"/>
        <v>7933588</v>
      </c>
      <c r="G1076" s="32">
        <f t="shared" si="975"/>
        <v>8722591.6999999993</v>
      </c>
      <c r="H1076" s="32">
        <f t="shared" si="976"/>
        <v>9071537.0999999996</v>
      </c>
      <c r="I1076" s="32">
        <f t="shared" ref="I1076:I1077" si="994">I1077</f>
        <v>0</v>
      </c>
      <c r="J1076" s="32">
        <f t="shared" ref="J1076:J1077" si="995">J1077</f>
        <v>0</v>
      </c>
      <c r="K1076" s="32">
        <f t="shared" ref="K1076:K1077" si="996">K1077</f>
        <v>0</v>
      </c>
      <c r="L1076" s="32">
        <f t="shared" si="980"/>
        <v>7933588</v>
      </c>
      <c r="M1076" s="32">
        <f t="shared" si="981"/>
        <v>8722591.6999999993</v>
      </c>
      <c r="N1076" s="32">
        <f t="shared" si="982"/>
        <v>9071537.0999999996</v>
      </c>
      <c r="O1076" s="32">
        <f t="shared" si="983"/>
        <v>-61105.400000000001</v>
      </c>
      <c r="P1076" s="32">
        <f t="shared" si="984"/>
        <v>0</v>
      </c>
      <c r="Q1076" s="32">
        <f t="shared" si="985"/>
        <v>0</v>
      </c>
      <c r="R1076" s="32">
        <f t="shared" si="939"/>
        <v>7872482.5999999996</v>
      </c>
      <c r="S1076" s="32">
        <f t="shared" si="940"/>
        <v>8722591.6999999993</v>
      </c>
      <c r="T1076" s="32">
        <f t="shared" si="941"/>
        <v>9071537.0999999996</v>
      </c>
      <c r="U1076" s="32">
        <f t="shared" si="986"/>
        <v>0</v>
      </c>
      <c r="V1076" s="32">
        <f t="shared" si="991"/>
        <v>7872482.5999999996</v>
      </c>
      <c r="W1076" s="32">
        <f t="shared" si="992"/>
        <v>8722591.6999999993</v>
      </c>
      <c r="X1076" s="32">
        <f t="shared" si="993"/>
        <v>9071537.0999999996</v>
      </c>
      <c r="Y1076" s="32">
        <f t="shared" si="987"/>
        <v>-119152.70699999999</v>
      </c>
      <c r="Z1076" s="32">
        <f t="shared" si="988"/>
        <v>0</v>
      </c>
      <c r="AA1076" s="32">
        <f t="shared" si="989"/>
        <v>0</v>
      </c>
      <c r="AB1076" s="32">
        <f t="shared" si="956"/>
        <v>7753329.8929999992</v>
      </c>
      <c r="AC1076" s="32">
        <f t="shared" si="957"/>
        <v>8722591.6999999993</v>
      </c>
      <c r="AD1076" s="32">
        <f t="shared" si="958"/>
        <v>9071537.0999999996</v>
      </c>
      <c r="AE1076" s="32">
        <f t="shared" si="990"/>
        <v>0</v>
      </c>
      <c r="AF1076" s="33"/>
      <c r="AG1076" s="34"/>
      <c r="AH1076" s="1" t="str">
        <f t="shared" si="959"/>
        <v/>
      </c>
    </row>
    <row r="1077" ht="31.5">
      <c r="A1077" s="14" t="s">
        <v>700</v>
      </c>
      <c r="B1077" s="15" t="s">
        <v>48</v>
      </c>
      <c r="C1077" s="14"/>
      <c r="D1077" s="14"/>
      <c r="E1077" s="31" t="s">
        <v>49</v>
      </c>
      <c r="F1077" s="32">
        <f t="shared" si="974"/>
        <v>7933588</v>
      </c>
      <c r="G1077" s="32">
        <f t="shared" si="975"/>
        <v>8722591.6999999993</v>
      </c>
      <c r="H1077" s="32">
        <f t="shared" si="976"/>
        <v>9071537.0999999996</v>
      </c>
      <c r="I1077" s="32">
        <f t="shared" si="994"/>
        <v>0</v>
      </c>
      <c r="J1077" s="32">
        <f t="shared" si="995"/>
        <v>0</v>
      </c>
      <c r="K1077" s="32">
        <f t="shared" si="996"/>
        <v>0</v>
      </c>
      <c r="L1077" s="32">
        <f t="shared" si="980"/>
        <v>7933588</v>
      </c>
      <c r="M1077" s="32">
        <f t="shared" si="981"/>
        <v>8722591.6999999993</v>
      </c>
      <c r="N1077" s="32">
        <f t="shared" si="982"/>
        <v>9071537.0999999996</v>
      </c>
      <c r="O1077" s="32">
        <f t="shared" si="983"/>
        <v>-61105.400000000001</v>
      </c>
      <c r="P1077" s="32">
        <f t="shared" si="984"/>
        <v>0</v>
      </c>
      <c r="Q1077" s="32">
        <f t="shared" si="985"/>
        <v>0</v>
      </c>
      <c r="R1077" s="32">
        <f t="shared" si="939"/>
        <v>7872482.5999999996</v>
      </c>
      <c r="S1077" s="32">
        <f t="shared" si="940"/>
        <v>8722591.6999999993</v>
      </c>
      <c r="T1077" s="32">
        <f t="shared" si="941"/>
        <v>9071537.0999999996</v>
      </c>
      <c r="U1077" s="32">
        <f t="shared" si="986"/>
        <v>0</v>
      </c>
      <c r="V1077" s="32">
        <f t="shared" si="991"/>
        <v>7872482.5999999996</v>
      </c>
      <c r="W1077" s="32">
        <f t="shared" si="992"/>
        <v>8722591.6999999993</v>
      </c>
      <c r="X1077" s="32">
        <f t="shared" si="993"/>
        <v>9071537.0999999996</v>
      </c>
      <c r="Y1077" s="32">
        <f t="shared" si="987"/>
        <v>-119152.70699999999</v>
      </c>
      <c r="Z1077" s="32">
        <f t="shared" si="988"/>
        <v>0</v>
      </c>
      <c r="AA1077" s="32">
        <f t="shared" si="989"/>
        <v>0</v>
      </c>
      <c r="AB1077" s="32">
        <f t="shared" si="956"/>
        <v>7753329.8929999992</v>
      </c>
      <c r="AC1077" s="32">
        <f t="shared" si="957"/>
        <v>8722591.6999999993</v>
      </c>
      <c r="AD1077" s="32">
        <f t="shared" si="958"/>
        <v>9071537.0999999996</v>
      </c>
      <c r="AE1077" s="32">
        <f t="shared" si="990"/>
        <v>0</v>
      </c>
      <c r="AF1077" s="33"/>
      <c r="AG1077" s="34"/>
      <c r="AH1077" s="1" t="str">
        <f t="shared" si="959"/>
        <v/>
      </c>
    </row>
    <row r="1078">
      <c r="A1078" s="14" t="s">
        <v>700</v>
      </c>
      <c r="B1078" s="15">
        <v>200</v>
      </c>
      <c r="C1078" s="14" t="s">
        <v>238</v>
      </c>
      <c r="D1078" s="14" t="s">
        <v>69</v>
      </c>
      <c r="E1078" s="31" t="s">
        <v>694</v>
      </c>
      <c r="F1078" s="32">
        <v>7933588</v>
      </c>
      <c r="G1078" s="32">
        <v>8722591.6999999993</v>
      </c>
      <c r="H1078" s="32">
        <v>9071537.0999999996</v>
      </c>
      <c r="I1078" s="32"/>
      <c r="J1078" s="32"/>
      <c r="K1078" s="32"/>
      <c r="L1078" s="32">
        <f t="shared" si="980"/>
        <v>7933588</v>
      </c>
      <c r="M1078" s="32">
        <f t="shared" si="981"/>
        <v>8722591.6999999993</v>
      </c>
      <c r="N1078" s="32">
        <f t="shared" si="982"/>
        <v>9071537.0999999996</v>
      </c>
      <c r="O1078" s="32">
        <f>-5158-55947.4</f>
        <v>-61105.400000000001</v>
      </c>
      <c r="P1078" s="32"/>
      <c r="Q1078" s="32"/>
      <c r="R1078" s="32">
        <f t="shared" si="939"/>
        <v>7872482.5999999996</v>
      </c>
      <c r="S1078" s="32">
        <f t="shared" si="940"/>
        <v>8722591.6999999993</v>
      </c>
      <c r="T1078" s="32">
        <f t="shared" si="941"/>
        <v>9071537.0999999996</v>
      </c>
      <c r="U1078" s="32"/>
      <c r="V1078" s="32">
        <f t="shared" si="991"/>
        <v>7872482.5999999996</v>
      </c>
      <c r="W1078" s="32">
        <f t="shared" si="992"/>
        <v>8722591.6999999993</v>
      </c>
      <c r="X1078" s="32">
        <f t="shared" si="993"/>
        <v>9071537.0999999996</v>
      </c>
      <c r="Y1078" s="32">
        <v>-119152.70699999999</v>
      </c>
      <c r="Z1078" s="32"/>
      <c r="AA1078" s="32"/>
      <c r="AB1078" s="32">
        <f t="shared" si="956"/>
        <v>7753329.8929999992</v>
      </c>
      <c r="AC1078" s="32">
        <f t="shared" si="957"/>
        <v>8722591.6999999993</v>
      </c>
      <c r="AD1078" s="32">
        <f t="shared" si="958"/>
        <v>9071537.0999999996</v>
      </c>
      <c r="AE1078" s="32"/>
      <c r="AF1078" s="33"/>
      <c r="AG1078" s="34"/>
      <c r="AH1078" s="1" t="str">
        <f t="shared" si="959"/>
        <v>0408</v>
      </c>
    </row>
    <row r="1079" ht="31.5">
      <c r="A1079" s="14" t="s">
        <v>702</v>
      </c>
      <c r="B1079" s="15"/>
      <c r="C1079" s="14"/>
      <c r="D1079" s="14"/>
      <c r="E1079" s="31" t="s">
        <v>703</v>
      </c>
      <c r="F1079" s="32">
        <f>F1080+F1082</f>
        <v>13544.299999999999</v>
      </c>
      <c r="G1079" s="32">
        <f>G1080+G1082</f>
        <v>13544.299999999999</v>
      </c>
      <c r="H1079" s="32">
        <f>H1080+H1082</f>
        <v>13544.299999999999</v>
      </c>
      <c r="I1079" s="32">
        <f>I1080+I1082</f>
        <v>0</v>
      </c>
      <c r="J1079" s="32">
        <f>J1080+J1082</f>
        <v>-13544.299999999999</v>
      </c>
      <c r="K1079" s="32">
        <f>K1080+K1082</f>
        <v>-13544.299999999999</v>
      </c>
      <c r="L1079" s="32">
        <f t="shared" si="980"/>
        <v>13544.299999999999</v>
      </c>
      <c r="M1079" s="32">
        <f t="shared" si="981"/>
        <v>0</v>
      </c>
      <c r="N1079" s="32">
        <f t="shared" si="982"/>
        <v>0</v>
      </c>
      <c r="O1079" s="32">
        <f>O1080+O1082</f>
        <v>0</v>
      </c>
      <c r="P1079" s="32">
        <f>P1080+P1082</f>
        <v>0</v>
      </c>
      <c r="Q1079" s="32">
        <f>Q1080+Q1082</f>
        <v>0</v>
      </c>
      <c r="R1079" s="32">
        <f t="shared" si="939"/>
        <v>13544.299999999999</v>
      </c>
      <c r="S1079" s="32">
        <f t="shared" si="940"/>
        <v>0</v>
      </c>
      <c r="T1079" s="32">
        <f t="shared" si="941"/>
        <v>0</v>
      </c>
      <c r="U1079" s="32">
        <f>U1080+U1082</f>
        <v>0</v>
      </c>
      <c r="V1079" s="32">
        <f t="shared" si="991"/>
        <v>13544.299999999999</v>
      </c>
      <c r="W1079" s="32">
        <f t="shared" si="992"/>
        <v>0</v>
      </c>
      <c r="X1079" s="32">
        <f t="shared" si="993"/>
        <v>0</v>
      </c>
      <c r="Y1079" s="32">
        <f>Y1080+Y1082</f>
        <v>0</v>
      </c>
      <c r="Z1079" s="32">
        <f>Z1080+Z1082</f>
        <v>0</v>
      </c>
      <c r="AA1079" s="32">
        <f>AA1080+AA1082</f>
        <v>0</v>
      </c>
      <c r="AB1079" s="32">
        <f t="shared" si="956"/>
        <v>13544.299999999999</v>
      </c>
      <c r="AC1079" s="32">
        <f t="shared" si="957"/>
        <v>0</v>
      </c>
      <c r="AD1079" s="32">
        <f t="shared" si="958"/>
        <v>0</v>
      </c>
      <c r="AE1079" s="32">
        <f>AE1080+AE1082</f>
        <v>0</v>
      </c>
      <c r="AF1079" s="33"/>
      <c r="AG1079" s="34"/>
      <c r="AH1079" s="1" t="str">
        <f t="shared" si="959"/>
        <v/>
      </c>
    </row>
    <row r="1080" ht="31.5">
      <c r="A1080" s="14" t="s">
        <v>702</v>
      </c>
      <c r="B1080" s="15" t="s">
        <v>48</v>
      </c>
      <c r="C1080" s="14"/>
      <c r="D1080" s="14"/>
      <c r="E1080" s="31" t="s">
        <v>49</v>
      </c>
      <c r="F1080" s="32">
        <f>F1081</f>
        <v>1750</v>
      </c>
      <c r="G1080" s="32">
        <f>G1081</f>
        <v>1750</v>
      </c>
      <c r="H1080" s="32">
        <f>H1081</f>
        <v>1750</v>
      </c>
      <c r="I1080" s="32">
        <f>I1081</f>
        <v>0</v>
      </c>
      <c r="J1080" s="32">
        <f>J1081</f>
        <v>-1750</v>
      </c>
      <c r="K1080" s="32">
        <f>K1081</f>
        <v>-1750</v>
      </c>
      <c r="L1080" s="32">
        <f t="shared" si="980"/>
        <v>1750</v>
      </c>
      <c r="M1080" s="32">
        <f t="shared" si="981"/>
        <v>0</v>
      </c>
      <c r="N1080" s="32">
        <f t="shared" si="982"/>
        <v>0</v>
      </c>
      <c r="O1080" s="32">
        <f>O1081</f>
        <v>0</v>
      </c>
      <c r="P1080" s="32">
        <f>P1081</f>
        <v>0</v>
      </c>
      <c r="Q1080" s="32">
        <f>Q1081</f>
        <v>0</v>
      </c>
      <c r="R1080" s="32">
        <f t="shared" ref="R1080:R1143" si="997">L1080+O1080</f>
        <v>1750</v>
      </c>
      <c r="S1080" s="32">
        <f t="shared" ref="S1080:S1143" si="998">M1080+P1080</f>
        <v>0</v>
      </c>
      <c r="T1080" s="32">
        <f t="shared" ref="T1080:T1143" si="999">N1080+Q1080</f>
        <v>0</v>
      </c>
      <c r="U1080" s="32">
        <f>U1081</f>
        <v>0</v>
      </c>
      <c r="V1080" s="32">
        <f t="shared" si="991"/>
        <v>1750</v>
      </c>
      <c r="W1080" s="32">
        <f t="shared" si="992"/>
        <v>0</v>
      </c>
      <c r="X1080" s="32">
        <f t="shared" si="993"/>
        <v>0</v>
      </c>
      <c r="Y1080" s="32">
        <f>Y1081</f>
        <v>0</v>
      </c>
      <c r="Z1080" s="32">
        <f>Z1081</f>
        <v>0</v>
      </c>
      <c r="AA1080" s="32">
        <f>AA1081</f>
        <v>0</v>
      </c>
      <c r="AB1080" s="32">
        <f t="shared" si="956"/>
        <v>1750</v>
      </c>
      <c r="AC1080" s="32">
        <f t="shared" si="957"/>
        <v>0</v>
      </c>
      <c r="AD1080" s="32">
        <f t="shared" si="958"/>
        <v>0</v>
      </c>
      <c r="AE1080" s="32">
        <f>AE1081</f>
        <v>0</v>
      </c>
      <c r="AF1080" s="33"/>
      <c r="AG1080" s="34"/>
      <c r="AH1080" s="1" t="str">
        <f t="shared" si="959"/>
        <v/>
      </c>
    </row>
    <row r="1081">
      <c r="A1081" s="14" t="s">
        <v>702</v>
      </c>
      <c r="B1081" s="15">
        <v>200</v>
      </c>
      <c r="C1081" s="14" t="s">
        <v>238</v>
      </c>
      <c r="D1081" s="14" t="s">
        <v>69</v>
      </c>
      <c r="E1081" s="31" t="s">
        <v>694</v>
      </c>
      <c r="F1081" s="32">
        <v>1750</v>
      </c>
      <c r="G1081" s="32">
        <v>1750</v>
      </c>
      <c r="H1081" s="32">
        <v>1750</v>
      </c>
      <c r="I1081" s="32"/>
      <c r="J1081" s="37">
        <v>-1750</v>
      </c>
      <c r="K1081" s="37">
        <v>-1750</v>
      </c>
      <c r="L1081" s="32">
        <f t="shared" si="980"/>
        <v>1750</v>
      </c>
      <c r="M1081" s="32">
        <f t="shared" si="981"/>
        <v>0</v>
      </c>
      <c r="N1081" s="32">
        <f t="shared" si="982"/>
        <v>0</v>
      </c>
      <c r="O1081" s="32"/>
      <c r="P1081" s="32"/>
      <c r="Q1081" s="32"/>
      <c r="R1081" s="32">
        <f t="shared" si="997"/>
        <v>1750</v>
      </c>
      <c r="S1081" s="32">
        <f t="shared" si="998"/>
        <v>0</v>
      </c>
      <c r="T1081" s="32">
        <f t="shared" si="999"/>
        <v>0</v>
      </c>
      <c r="U1081" s="32"/>
      <c r="V1081" s="32">
        <f t="shared" si="991"/>
        <v>1750</v>
      </c>
      <c r="W1081" s="32">
        <f t="shared" si="992"/>
        <v>0</v>
      </c>
      <c r="X1081" s="32">
        <f t="shared" si="993"/>
        <v>0</v>
      </c>
      <c r="Y1081" s="32"/>
      <c r="Z1081" s="32"/>
      <c r="AA1081" s="32"/>
      <c r="AB1081" s="32">
        <f t="shared" si="956"/>
        <v>1750</v>
      </c>
      <c r="AC1081" s="32">
        <f t="shared" si="957"/>
        <v>0</v>
      </c>
      <c r="AD1081" s="32">
        <f t="shared" si="958"/>
        <v>0</v>
      </c>
      <c r="AE1081" s="32"/>
      <c r="AF1081" s="33"/>
      <c r="AG1081" s="34">
        <v>49</v>
      </c>
      <c r="AH1081" s="1" t="str">
        <f t="shared" si="959"/>
        <v>0408</v>
      </c>
    </row>
    <row r="1082" ht="31.5">
      <c r="A1082" s="14" t="s">
        <v>702</v>
      </c>
      <c r="B1082" s="15" t="s">
        <v>188</v>
      </c>
      <c r="C1082" s="14"/>
      <c r="D1082" s="14"/>
      <c r="E1082" s="31" t="s">
        <v>189</v>
      </c>
      <c r="F1082" s="32">
        <f>F1083</f>
        <v>11794.299999999999</v>
      </c>
      <c r="G1082" s="32">
        <f>G1083</f>
        <v>11794.299999999999</v>
      </c>
      <c r="H1082" s="32">
        <f>H1083</f>
        <v>11794.299999999999</v>
      </c>
      <c r="I1082" s="32">
        <f>I1083</f>
        <v>0</v>
      </c>
      <c r="J1082" s="32">
        <f>J1083</f>
        <v>-11794.299999999999</v>
      </c>
      <c r="K1082" s="32">
        <f>K1083</f>
        <v>-11794.299999999999</v>
      </c>
      <c r="L1082" s="32">
        <f t="shared" si="980"/>
        <v>11794.299999999999</v>
      </c>
      <c r="M1082" s="32">
        <f t="shared" si="981"/>
        <v>0</v>
      </c>
      <c r="N1082" s="32">
        <f t="shared" si="982"/>
        <v>0</v>
      </c>
      <c r="O1082" s="32">
        <f>O1083</f>
        <v>0</v>
      </c>
      <c r="P1082" s="32">
        <f>P1083</f>
        <v>0</v>
      </c>
      <c r="Q1082" s="32">
        <f>Q1083</f>
        <v>0</v>
      </c>
      <c r="R1082" s="32">
        <f t="shared" si="997"/>
        <v>11794.299999999999</v>
      </c>
      <c r="S1082" s="32">
        <f t="shared" si="998"/>
        <v>0</v>
      </c>
      <c r="T1082" s="32">
        <f t="shared" si="999"/>
        <v>0</v>
      </c>
      <c r="U1082" s="32">
        <f>U1083</f>
        <v>0</v>
      </c>
      <c r="V1082" s="32">
        <f t="shared" si="991"/>
        <v>11794.299999999999</v>
      </c>
      <c r="W1082" s="32">
        <f t="shared" si="992"/>
        <v>0</v>
      </c>
      <c r="X1082" s="32">
        <f t="shared" si="993"/>
        <v>0</v>
      </c>
      <c r="Y1082" s="32">
        <f>Y1083</f>
        <v>0</v>
      </c>
      <c r="Z1082" s="32">
        <f>Z1083</f>
        <v>0</v>
      </c>
      <c r="AA1082" s="32">
        <f>AA1083</f>
        <v>0</v>
      </c>
      <c r="AB1082" s="32">
        <f t="shared" si="956"/>
        <v>11794.299999999999</v>
      </c>
      <c r="AC1082" s="32">
        <f t="shared" si="957"/>
        <v>0</v>
      </c>
      <c r="AD1082" s="32">
        <f t="shared" si="958"/>
        <v>0</v>
      </c>
      <c r="AE1082" s="32">
        <f>AE1083</f>
        <v>0</v>
      </c>
      <c r="AF1082" s="33"/>
      <c r="AG1082" s="34"/>
      <c r="AH1082" s="1" t="str">
        <f t="shared" si="959"/>
        <v/>
      </c>
    </row>
    <row r="1083">
      <c r="A1083" s="14" t="s">
        <v>702</v>
      </c>
      <c r="B1083" s="15">
        <v>300</v>
      </c>
      <c r="C1083" s="14" t="s">
        <v>238</v>
      </c>
      <c r="D1083" s="14" t="s">
        <v>69</v>
      </c>
      <c r="E1083" s="31" t="s">
        <v>694</v>
      </c>
      <c r="F1083" s="32">
        <v>11794.299999999999</v>
      </c>
      <c r="G1083" s="32">
        <v>11794.299999999999</v>
      </c>
      <c r="H1083" s="32">
        <v>11794.299999999999</v>
      </c>
      <c r="I1083" s="32"/>
      <c r="J1083" s="37">
        <v>-11794.299999999999</v>
      </c>
      <c r="K1083" s="37">
        <f>J1083</f>
        <v>-11794.299999999999</v>
      </c>
      <c r="L1083" s="32">
        <f t="shared" si="980"/>
        <v>11794.299999999999</v>
      </c>
      <c r="M1083" s="32">
        <f t="shared" si="981"/>
        <v>0</v>
      </c>
      <c r="N1083" s="32">
        <f t="shared" si="982"/>
        <v>0</v>
      </c>
      <c r="O1083" s="32"/>
      <c r="P1083" s="32"/>
      <c r="Q1083" s="32"/>
      <c r="R1083" s="32">
        <f t="shared" si="997"/>
        <v>11794.299999999999</v>
      </c>
      <c r="S1083" s="32">
        <f t="shared" si="998"/>
        <v>0</v>
      </c>
      <c r="T1083" s="32">
        <f t="shared" si="999"/>
        <v>0</v>
      </c>
      <c r="U1083" s="32"/>
      <c r="V1083" s="32">
        <f t="shared" si="991"/>
        <v>11794.299999999999</v>
      </c>
      <c r="W1083" s="32">
        <f t="shared" si="992"/>
        <v>0</v>
      </c>
      <c r="X1083" s="32">
        <f t="shared" si="993"/>
        <v>0</v>
      </c>
      <c r="Y1083" s="32"/>
      <c r="Z1083" s="32"/>
      <c r="AA1083" s="32"/>
      <c r="AB1083" s="32">
        <f t="shared" si="956"/>
        <v>11794.299999999999</v>
      </c>
      <c r="AC1083" s="32">
        <f t="shared" si="957"/>
        <v>0</v>
      </c>
      <c r="AD1083" s="32">
        <f t="shared" si="958"/>
        <v>0</v>
      </c>
      <c r="AE1083" s="32"/>
      <c r="AF1083" s="33"/>
      <c r="AG1083" s="34">
        <v>50</v>
      </c>
      <c r="AH1083" s="1" t="str">
        <f t="shared" si="959"/>
        <v>0408</v>
      </c>
    </row>
    <row r="1084" ht="47.25">
      <c r="A1084" s="14" t="s">
        <v>704</v>
      </c>
      <c r="B1084" s="15"/>
      <c r="C1084" s="14"/>
      <c r="D1084" s="14"/>
      <c r="E1084" s="31" t="s">
        <v>705</v>
      </c>
      <c r="F1084" s="32">
        <f t="shared" ref="F1084:F1094" si="1000">F1085</f>
        <v>0</v>
      </c>
      <c r="G1084" s="32">
        <f t="shared" ref="G1084:G1094" si="1001">G1085</f>
        <v>166464.5</v>
      </c>
      <c r="H1084" s="32">
        <f t="shared" ref="H1084:H1094" si="1002">H1085</f>
        <v>346229.70000000001</v>
      </c>
      <c r="I1084" s="32">
        <f t="shared" ref="I1084:I1094" si="1003">I1085</f>
        <v>0</v>
      </c>
      <c r="J1084" s="32">
        <f t="shared" ref="J1084:J1094" si="1004">J1085</f>
        <v>-7.9000000000000004</v>
      </c>
      <c r="K1084" s="32">
        <f t="shared" ref="K1084:K1094" si="1005">K1085</f>
        <v>0</v>
      </c>
      <c r="L1084" s="32">
        <f t="shared" si="980"/>
        <v>0</v>
      </c>
      <c r="M1084" s="32">
        <f t="shared" si="981"/>
        <v>166456.60000000001</v>
      </c>
      <c r="N1084" s="32">
        <f t="shared" si="982"/>
        <v>346229.70000000001</v>
      </c>
      <c r="O1084" s="32">
        <f t="shared" ref="O1084:O1094" si="1006">O1085</f>
        <v>0</v>
      </c>
      <c r="P1084" s="32">
        <f t="shared" ref="P1084:P1094" si="1007">P1085</f>
        <v>0</v>
      </c>
      <c r="Q1084" s="32">
        <f t="shared" ref="Q1084:Q1094" si="1008">Q1085</f>
        <v>0</v>
      </c>
      <c r="R1084" s="32">
        <f t="shared" si="997"/>
        <v>0</v>
      </c>
      <c r="S1084" s="32">
        <f t="shared" si="998"/>
        <v>166456.60000000001</v>
      </c>
      <c r="T1084" s="32">
        <f t="shared" si="999"/>
        <v>346229.70000000001</v>
      </c>
      <c r="U1084" s="32">
        <f t="shared" ref="U1084:U1094" si="1009">U1085</f>
        <v>0</v>
      </c>
      <c r="V1084" s="32">
        <f t="shared" si="991"/>
        <v>0</v>
      </c>
      <c r="W1084" s="32">
        <f t="shared" si="992"/>
        <v>166456.60000000001</v>
      </c>
      <c r="X1084" s="32">
        <f t="shared" si="993"/>
        <v>346229.70000000001</v>
      </c>
      <c r="Y1084" s="32">
        <f t="shared" ref="Y1084:Y1094" si="1010">Y1085</f>
        <v>0</v>
      </c>
      <c r="Z1084" s="32">
        <f t="shared" ref="Z1084:Z1094" si="1011">Z1085</f>
        <v>0</v>
      </c>
      <c r="AA1084" s="32">
        <f t="shared" ref="AA1084:AA1094" si="1012">AA1085</f>
        <v>0</v>
      </c>
      <c r="AB1084" s="32">
        <f t="shared" si="956"/>
        <v>0</v>
      </c>
      <c r="AC1084" s="32">
        <f t="shared" si="957"/>
        <v>166456.60000000001</v>
      </c>
      <c r="AD1084" s="32">
        <f t="shared" si="958"/>
        <v>346229.70000000001</v>
      </c>
      <c r="AE1084" s="32">
        <f t="shared" ref="AE1084:AE1094" si="1013">AE1085</f>
        <v>0</v>
      </c>
      <c r="AF1084" s="33"/>
      <c r="AG1084" s="34"/>
      <c r="AH1084" s="1" t="str">
        <f t="shared" si="959"/>
        <v/>
      </c>
    </row>
    <row r="1085">
      <c r="A1085" s="14" t="s">
        <v>704</v>
      </c>
      <c r="B1085" s="15" t="s">
        <v>44</v>
      </c>
      <c r="C1085" s="14"/>
      <c r="D1085" s="14"/>
      <c r="E1085" s="31" t="s">
        <v>45</v>
      </c>
      <c r="F1085" s="32">
        <f t="shared" si="1000"/>
        <v>0</v>
      </c>
      <c r="G1085" s="32">
        <f t="shared" si="1001"/>
        <v>166464.5</v>
      </c>
      <c r="H1085" s="32">
        <f t="shared" si="1002"/>
        <v>346229.70000000001</v>
      </c>
      <c r="I1085" s="32">
        <f t="shared" si="1003"/>
        <v>0</v>
      </c>
      <c r="J1085" s="32">
        <f t="shared" si="1004"/>
        <v>-7.9000000000000004</v>
      </c>
      <c r="K1085" s="32">
        <f t="shared" si="1005"/>
        <v>0</v>
      </c>
      <c r="L1085" s="32">
        <f t="shared" si="980"/>
        <v>0</v>
      </c>
      <c r="M1085" s="32">
        <f t="shared" si="981"/>
        <v>166456.60000000001</v>
      </c>
      <c r="N1085" s="32">
        <f t="shared" si="982"/>
        <v>346229.70000000001</v>
      </c>
      <c r="O1085" s="32">
        <f t="shared" si="1006"/>
        <v>0</v>
      </c>
      <c r="P1085" s="32">
        <f t="shared" si="1007"/>
        <v>0</v>
      </c>
      <c r="Q1085" s="32">
        <f t="shared" si="1008"/>
        <v>0</v>
      </c>
      <c r="R1085" s="32">
        <f t="shared" si="997"/>
        <v>0</v>
      </c>
      <c r="S1085" s="32">
        <f t="shared" si="998"/>
        <v>166456.60000000001</v>
      </c>
      <c r="T1085" s="32">
        <f t="shared" si="999"/>
        <v>346229.70000000001</v>
      </c>
      <c r="U1085" s="32">
        <f t="shared" si="1009"/>
        <v>0</v>
      </c>
      <c r="V1085" s="32">
        <f t="shared" si="991"/>
        <v>0</v>
      </c>
      <c r="W1085" s="32">
        <f t="shared" si="992"/>
        <v>166456.60000000001</v>
      </c>
      <c r="X1085" s="32">
        <f t="shared" si="993"/>
        <v>346229.70000000001</v>
      </c>
      <c r="Y1085" s="32">
        <f t="shared" si="1010"/>
        <v>0</v>
      </c>
      <c r="Z1085" s="32">
        <f t="shared" si="1011"/>
        <v>0</v>
      </c>
      <c r="AA1085" s="32">
        <f t="shared" si="1012"/>
        <v>0</v>
      </c>
      <c r="AB1085" s="32">
        <f t="shared" si="956"/>
        <v>0</v>
      </c>
      <c r="AC1085" s="32">
        <f t="shared" si="957"/>
        <v>166456.60000000001</v>
      </c>
      <c r="AD1085" s="32">
        <f t="shared" si="958"/>
        <v>346229.70000000001</v>
      </c>
      <c r="AE1085" s="32">
        <f t="shared" si="1013"/>
        <v>0</v>
      </c>
      <c r="AF1085" s="33"/>
      <c r="AG1085" s="34"/>
      <c r="AH1085" s="1" t="str">
        <f t="shared" si="959"/>
        <v/>
      </c>
    </row>
    <row r="1086">
      <c r="A1086" s="14" t="s">
        <v>704</v>
      </c>
      <c r="B1086" s="15">
        <v>800</v>
      </c>
      <c r="C1086" s="14" t="s">
        <v>238</v>
      </c>
      <c r="D1086" s="14" t="s">
        <v>69</v>
      </c>
      <c r="E1086" s="31" t="s">
        <v>694</v>
      </c>
      <c r="F1086" s="32"/>
      <c r="G1086" s="32">
        <v>166464.5</v>
      </c>
      <c r="H1086" s="32">
        <v>346229.70000000001</v>
      </c>
      <c r="I1086" s="32"/>
      <c r="J1086" s="37">
        <v>-7.9000000000000004</v>
      </c>
      <c r="K1086" s="32"/>
      <c r="L1086" s="32">
        <f t="shared" si="980"/>
        <v>0</v>
      </c>
      <c r="M1086" s="32">
        <f t="shared" si="981"/>
        <v>166456.60000000001</v>
      </c>
      <c r="N1086" s="32">
        <f t="shared" si="982"/>
        <v>346229.70000000001</v>
      </c>
      <c r="O1086" s="32"/>
      <c r="P1086" s="32"/>
      <c r="Q1086" s="32"/>
      <c r="R1086" s="32">
        <f t="shared" si="997"/>
        <v>0</v>
      </c>
      <c r="S1086" s="32">
        <f t="shared" si="998"/>
        <v>166456.60000000001</v>
      </c>
      <c r="T1086" s="32">
        <f t="shared" si="999"/>
        <v>346229.70000000001</v>
      </c>
      <c r="U1086" s="32"/>
      <c r="V1086" s="32">
        <f t="shared" si="991"/>
        <v>0</v>
      </c>
      <c r="W1086" s="32">
        <f t="shared" si="992"/>
        <v>166456.60000000001</v>
      </c>
      <c r="X1086" s="32">
        <f t="shared" si="993"/>
        <v>346229.70000000001</v>
      </c>
      <c r="Y1086" s="32"/>
      <c r="Z1086" s="32"/>
      <c r="AA1086" s="32"/>
      <c r="AB1086" s="32">
        <f t="shared" si="956"/>
        <v>0</v>
      </c>
      <c r="AC1086" s="32">
        <f t="shared" si="957"/>
        <v>166456.60000000001</v>
      </c>
      <c r="AD1086" s="32">
        <f t="shared" si="958"/>
        <v>346229.70000000001</v>
      </c>
      <c r="AE1086" s="32"/>
      <c r="AF1086" s="33"/>
      <c r="AG1086" s="34">
        <v>52</v>
      </c>
      <c r="AH1086" s="1" t="str">
        <f t="shared" si="959"/>
        <v>0408</v>
      </c>
    </row>
    <row r="1087" ht="47.25">
      <c r="A1087" s="14" t="s">
        <v>706</v>
      </c>
      <c r="B1087" s="15"/>
      <c r="C1087" s="14"/>
      <c r="D1087" s="14"/>
      <c r="E1087" s="31" t="s">
        <v>707</v>
      </c>
      <c r="F1087" s="32">
        <f t="shared" si="1000"/>
        <v>159892.39999999999</v>
      </c>
      <c r="G1087" s="32">
        <f t="shared" si="1001"/>
        <v>123149</v>
      </c>
      <c r="H1087" s="32">
        <f t="shared" si="1002"/>
        <v>87598.300000000003</v>
      </c>
      <c r="I1087" s="32">
        <f t="shared" si="1003"/>
        <v>0</v>
      </c>
      <c r="J1087" s="32">
        <f t="shared" si="1004"/>
        <v>0</v>
      </c>
      <c r="K1087" s="32">
        <f t="shared" si="1005"/>
        <v>0</v>
      </c>
      <c r="L1087" s="32">
        <f t="shared" si="980"/>
        <v>159892.39999999999</v>
      </c>
      <c r="M1087" s="32">
        <f t="shared" si="981"/>
        <v>123149</v>
      </c>
      <c r="N1087" s="32">
        <f t="shared" si="982"/>
        <v>87598.300000000003</v>
      </c>
      <c r="O1087" s="32">
        <f t="shared" si="1006"/>
        <v>0</v>
      </c>
      <c r="P1087" s="32">
        <f t="shared" si="1007"/>
        <v>0</v>
      </c>
      <c r="Q1087" s="32">
        <f t="shared" si="1008"/>
        <v>0</v>
      </c>
      <c r="R1087" s="32">
        <f t="shared" si="997"/>
        <v>159892.39999999999</v>
      </c>
      <c r="S1087" s="32">
        <f t="shared" si="998"/>
        <v>123149</v>
      </c>
      <c r="T1087" s="32">
        <f t="shared" si="999"/>
        <v>87598.300000000003</v>
      </c>
      <c r="U1087" s="32">
        <f t="shared" si="1009"/>
        <v>0</v>
      </c>
      <c r="V1087" s="32">
        <f t="shared" si="991"/>
        <v>159892.39999999999</v>
      </c>
      <c r="W1087" s="32">
        <f t="shared" si="992"/>
        <v>123149</v>
      </c>
      <c r="X1087" s="32">
        <f t="shared" si="993"/>
        <v>87598.300000000003</v>
      </c>
      <c r="Y1087" s="32">
        <f t="shared" si="1010"/>
        <v>0</v>
      </c>
      <c r="Z1087" s="32">
        <f t="shared" si="1011"/>
        <v>0</v>
      </c>
      <c r="AA1087" s="32">
        <f t="shared" si="1012"/>
        <v>0</v>
      </c>
      <c r="AB1087" s="32">
        <f t="shared" si="956"/>
        <v>159892.39999999999</v>
      </c>
      <c r="AC1087" s="32">
        <f t="shared" si="957"/>
        <v>123149</v>
      </c>
      <c r="AD1087" s="32">
        <f t="shared" si="958"/>
        <v>87598.300000000003</v>
      </c>
      <c r="AE1087" s="32">
        <f t="shared" si="1013"/>
        <v>0</v>
      </c>
      <c r="AF1087" s="33"/>
      <c r="AG1087" s="34"/>
      <c r="AH1087" s="1" t="str">
        <f t="shared" si="959"/>
        <v/>
      </c>
    </row>
    <row r="1088">
      <c r="A1088" s="14" t="s">
        <v>706</v>
      </c>
      <c r="B1088" s="15" t="s">
        <v>44</v>
      </c>
      <c r="C1088" s="14"/>
      <c r="D1088" s="14"/>
      <c r="E1088" s="31" t="s">
        <v>45</v>
      </c>
      <c r="F1088" s="32">
        <f t="shared" si="1000"/>
        <v>159892.39999999999</v>
      </c>
      <c r="G1088" s="32">
        <f t="shared" si="1001"/>
        <v>123149</v>
      </c>
      <c r="H1088" s="32">
        <f t="shared" si="1002"/>
        <v>87598.300000000003</v>
      </c>
      <c r="I1088" s="32">
        <f t="shared" si="1003"/>
        <v>0</v>
      </c>
      <c r="J1088" s="32">
        <f t="shared" si="1004"/>
        <v>0</v>
      </c>
      <c r="K1088" s="32">
        <f t="shared" si="1005"/>
        <v>0</v>
      </c>
      <c r="L1088" s="32">
        <f t="shared" si="980"/>
        <v>159892.39999999999</v>
      </c>
      <c r="M1088" s="32">
        <f t="shared" si="981"/>
        <v>123149</v>
      </c>
      <c r="N1088" s="32">
        <f t="shared" si="982"/>
        <v>87598.300000000003</v>
      </c>
      <c r="O1088" s="32">
        <f t="shared" si="1006"/>
        <v>0</v>
      </c>
      <c r="P1088" s="32">
        <f t="shared" si="1007"/>
        <v>0</v>
      </c>
      <c r="Q1088" s="32">
        <f t="shared" si="1008"/>
        <v>0</v>
      </c>
      <c r="R1088" s="32">
        <f t="shared" si="997"/>
        <v>159892.39999999999</v>
      </c>
      <c r="S1088" s="32">
        <f t="shared" si="998"/>
        <v>123149</v>
      </c>
      <c r="T1088" s="32">
        <f t="shared" si="999"/>
        <v>87598.300000000003</v>
      </c>
      <c r="U1088" s="32">
        <f t="shared" si="1009"/>
        <v>0</v>
      </c>
      <c r="V1088" s="32">
        <f t="shared" si="991"/>
        <v>159892.39999999999</v>
      </c>
      <c r="W1088" s="32">
        <f t="shared" si="992"/>
        <v>123149</v>
      </c>
      <c r="X1088" s="32">
        <f t="shared" si="993"/>
        <v>87598.300000000003</v>
      </c>
      <c r="Y1088" s="32">
        <f t="shared" si="1010"/>
        <v>0</v>
      </c>
      <c r="Z1088" s="32">
        <f t="shared" si="1011"/>
        <v>0</v>
      </c>
      <c r="AA1088" s="32">
        <f t="shared" si="1012"/>
        <v>0</v>
      </c>
      <c r="AB1088" s="32">
        <f t="shared" si="956"/>
        <v>159892.39999999999</v>
      </c>
      <c r="AC1088" s="32">
        <f t="shared" si="957"/>
        <v>123149</v>
      </c>
      <c r="AD1088" s="32">
        <f t="shared" si="958"/>
        <v>87598.300000000003</v>
      </c>
      <c r="AE1088" s="32">
        <f t="shared" si="1013"/>
        <v>0</v>
      </c>
      <c r="AF1088" s="33"/>
      <c r="AG1088" s="34"/>
      <c r="AH1088" s="1" t="str">
        <f t="shared" si="959"/>
        <v/>
      </c>
    </row>
    <row r="1089">
      <c r="A1089" s="14" t="s">
        <v>706</v>
      </c>
      <c r="B1089" s="15">
        <v>800</v>
      </c>
      <c r="C1089" s="14" t="s">
        <v>238</v>
      </c>
      <c r="D1089" s="14" t="s">
        <v>69</v>
      </c>
      <c r="E1089" s="31" t="s">
        <v>694</v>
      </c>
      <c r="F1089" s="32">
        <v>159892.39999999999</v>
      </c>
      <c r="G1089" s="32">
        <v>123149</v>
      </c>
      <c r="H1089" s="32">
        <v>87598.300000000003</v>
      </c>
      <c r="I1089" s="32"/>
      <c r="J1089" s="32"/>
      <c r="K1089" s="32"/>
      <c r="L1089" s="32">
        <f t="shared" si="980"/>
        <v>159892.39999999999</v>
      </c>
      <c r="M1089" s="32">
        <f t="shared" si="981"/>
        <v>123149</v>
      </c>
      <c r="N1089" s="32">
        <f t="shared" si="982"/>
        <v>87598.300000000003</v>
      </c>
      <c r="O1089" s="32"/>
      <c r="P1089" s="32"/>
      <c r="Q1089" s="32"/>
      <c r="R1089" s="32">
        <f t="shared" si="997"/>
        <v>159892.39999999999</v>
      </c>
      <c r="S1089" s="32">
        <f t="shared" si="998"/>
        <v>123149</v>
      </c>
      <c r="T1089" s="32">
        <f t="shared" si="999"/>
        <v>87598.300000000003</v>
      </c>
      <c r="U1089" s="32"/>
      <c r="V1089" s="32">
        <f t="shared" si="991"/>
        <v>159892.39999999999</v>
      </c>
      <c r="W1089" s="32">
        <f t="shared" si="992"/>
        <v>123149</v>
      </c>
      <c r="X1089" s="32">
        <f t="shared" si="993"/>
        <v>87598.300000000003</v>
      </c>
      <c r="Y1089" s="32"/>
      <c r="Z1089" s="32"/>
      <c r="AA1089" s="32"/>
      <c r="AB1089" s="32">
        <f t="shared" si="956"/>
        <v>159892.39999999999</v>
      </c>
      <c r="AC1089" s="32">
        <f t="shared" si="957"/>
        <v>123149</v>
      </c>
      <c r="AD1089" s="32">
        <f t="shared" si="958"/>
        <v>87598.300000000003</v>
      </c>
      <c r="AE1089" s="32"/>
      <c r="AF1089" s="33"/>
      <c r="AG1089" s="34"/>
      <c r="AH1089" s="1" t="str">
        <f t="shared" si="959"/>
        <v>0408</v>
      </c>
    </row>
    <row r="1090" ht="47.25">
      <c r="A1090" s="14" t="s">
        <v>708</v>
      </c>
      <c r="B1090" s="15"/>
      <c r="C1090" s="14"/>
      <c r="D1090" s="14"/>
      <c r="E1090" s="31" t="s">
        <v>709</v>
      </c>
      <c r="F1090" s="32">
        <f t="shared" si="1000"/>
        <v>313517.70000000001</v>
      </c>
      <c r="G1090" s="32">
        <f t="shared" si="1001"/>
        <v>248770.29999999999</v>
      </c>
      <c r="H1090" s="32">
        <f t="shared" si="1002"/>
        <v>238465.20000000001</v>
      </c>
      <c r="I1090" s="32">
        <f t="shared" si="1003"/>
        <v>-3022</v>
      </c>
      <c r="J1090" s="32">
        <f t="shared" si="1004"/>
        <v>0</v>
      </c>
      <c r="K1090" s="32">
        <f t="shared" si="1005"/>
        <v>0</v>
      </c>
      <c r="L1090" s="32">
        <f t="shared" si="980"/>
        <v>310495.70000000001</v>
      </c>
      <c r="M1090" s="32">
        <f t="shared" si="981"/>
        <v>248770.29999999999</v>
      </c>
      <c r="N1090" s="32">
        <f t="shared" si="982"/>
        <v>238465.20000000001</v>
      </c>
      <c r="O1090" s="32">
        <f t="shared" si="1006"/>
        <v>-76165.600000000006</v>
      </c>
      <c r="P1090" s="32">
        <f t="shared" si="1007"/>
        <v>0</v>
      </c>
      <c r="Q1090" s="32">
        <f t="shared" si="1008"/>
        <v>76165.600000000006</v>
      </c>
      <c r="R1090" s="32">
        <f t="shared" si="997"/>
        <v>234330.10000000001</v>
      </c>
      <c r="S1090" s="32">
        <f t="shared" si="998"/>
        <v>248770.29999999999</v>
      </c>
      <c r="T1090" s="32">
        <f t="shared" si="999"/>
        <v>314630.80000000005</v>
      </c>
      <c r="U1090" s="32">
        <f t="shared" si="1009"/>
        <v>0</v>
      </c>
      <c r="V1090" s="32">
        <f t="shared" si="991"/>
        <v>234330.10000000001</v>
      </c>
      <c r="W1090" s="32">
        <f t="shared" si="992"/>
        <v>248770.29999999999</v>
      </c>
      <c r="X1090" s="32">
        <f t="shared" si="993"/>
        <v>314630.80000000005</v>
      </c>
      <c r="Y1090" s="32">
        <f t="shared" si="1010"/>
        <v>25597.799999999999</v>
      </c>
      <c r="Z1090" s="32">
        <f t="shared" si="1011"/>
        <v>0</v>
      </c>
      <c r="AA1090" s="32">
        <f t="shared" si="1012"/>
        <v>0</v>
      </c>
      <c r="AB1090" s="32">
        <f t="shared" si="956"/>
        <v>259927.89999999999</v>
      </c>
      <c r="AC1090" s="32">
        <f t="shared" si="957"/>
        <v>248770.29999999999</v>
      </c>
      <c r="AD1090" s="32">
        <f t="shared" si="958"/>
        <v>314630.80000000005</v>
      </c>
      <c r="AE1090" s="32">
        <f t="shared" si="1013"/>
        <v>0</v>
      </c>
      <c r="AF1090" s="33"/>
      <c r="AG1090" s="34"/>
      <c r="AH1090" s="1" t="str">
        <f t="shared" si="959"/>
        <v/>
      </c>
    </row>
    <row r="1091" ht="31.5">
      <c r="A1091" s="14" t="s">
        <v>708</v>
      </c>
      <c r="B1091" s="15" t="s">
        <v>48</v>
      </c>
      <c r="C1091" s="14"/>
      <c r="D1091" s="14"/>
      <c r="E1091" s="31" t="s">
        <v>49</v>
      </c>
      <c r="F1091" s="32">
        <f t="shared" si="1000"/>
        <v>313517.70000000001</v>
      </c>
      <c r="G1091" s="32">
        <f t="shared" si="1001"/>
        <v>248770.29999999999</v>
      </c>
      <c r="H1091" s="32">
        <f t="shared" si="1002"/>
        <v>238465.20000000001</v>
      </c>
      <c r="I1091" s="32">
        <f t="shared" si="1003"/>
        <v>-3022</v>
      </c>
      <c r="J1091" s="32">
        <f t="shared" si="1004"/>
        <v>0</v>
      </c>
      <c r="K1091" s="32">
        <f t="shared" si="1005"/>
        <v>0</v>
      </c>
      <c r="L1091" s="32">
        <f t="shared" si="980"/>
        <v>310495.70000000001</v>
      </c>
      <c r="M1091" s="32">
        <f t="shared" si="981"/>
        <v>248770.29999999999</v>
      </c>
      <c r="N1091" s="32">
        <f t="shared" si="982"/>
        <v>238465.20000000001</v>
      </c>
      <c r="O1091" s="32">
        <f t="shared" si="1006"/>
        <v>-76165.600000000006</v>
      </c>
      <c r="P1091" s="32">
        <f t="shared" si="1007"/>
        <v>0</v>
      </c>
      <c r="Q1091" s="32">
        <f t="shared" si="1008"/>
        <v>76165.600000000006</v>
      </c>
      <c r="R1091" s="32">
        <f t="shared" si="997"/>
        <v>234330.10000000001</v>
      </c>
      <c r="S1091" s="32">
        <f t="shared" si="998"/>
        <v>248770.29999999999</v>
      </c>
      <c r="T1091" s="32">
        <f t="shared" si="999"/>
        <v>314630.80000000005</v>
      </c>
      <c r="U1091" s="32">
        <f t="shared" si="1009"/>
        <v>0</v>
      </c>
      <c r="V1091" s="32">
        <f t="shared" si="991"/>
        <v>234330.10000000001</v>
      </c>
      <c r="W1091" s="32">
        <f t="shared" si="992"/>
        <v>248770.29999999999</v>
      </c>
      <c r="X1091" s="32">
        <f t="shared" si="993"/>
        <v>314630.80000000005</v>
      </c>
      <c r="Y1091" s="32">
        <f t="shared" si="1010"/>
        <v>25597.799999999999</v>
      </c>
      <c r="Z1091" s="32">
        <f t="shared" si="1011"/>
        <v>0</v>
      </c>
      <c r="AA1091" s="32">
        <f t="shared" si="1012"/>
        <v>0</v>
      </c>
      <c r="AB1091" s="32">
        <f t="shared" si="956"/>
        <v>259927.89999999999</v>
      </c>
      <c r="AC1091" s="32">
        <f t="shared" si="957"/>
        <v>248770.29999999999</v>
      </c>
      <c r="AD1091" s="32">
        <f t="shared" si="958"/>
        <v>314630.80000000005</v>
      </c>
      <c r="AE1091" s="32">
        <f t="shared" si="1013"/>
        <v>0</v>
      </c>
      <c r="AF1091" s="33"/>
      <c r="AG1091" s="34"/>
      <c r="AH1091" s="1" t="str">
        <f t="shared" si="959"/>
        <v/>
      </c>
    </row>
    <row r="1092">
      <c r="A1092" s="14" t="s">
        <v>708</v>
      </c>
      <c r="B1092" s="15">
        <v>200</v>
      </c>
      <c r="C1092" s="14" t="s">
        <v>238</v>
      </c>
      <c r="D1092" s="14" t="s">
        <v>67</v>
      </c>
      <c r="E1092" s="31" t="s">
        <v>532</v>
      </c>
      <c r="F1092" s="32">
        <v>313517.70000000001</v>
      </c>
      <c r="G1092" s="32">
        <v>248770.29999999999</v>
      </c>
      <c r="H1092" s="32">
        <v>238465.20000000001</v>
      </c>
      <c r="I1092" s="37">
        <v>-3022</v>
      </c>
      <c r="J1092" s="32"/>
      <c r="K1092" s="32"/>
      <c r="L1092" s="32">
        <f t="shared" si="980"/>
        <v>310495.70000000001</v>
      </c>
      <c r="M1092" s="32">
        <f t="shared" si="981"/>
        <v>248770.29999999999</v>
      </c>
      <c r="N1092" s="32">
        <f t="shared" si="982"/>
        <v>238465.20000000001</v>
      </c>
      <c r="O1092" s="32">
        <v>-76165.600000000006</v>
      </c>
      <c r="P1092" s="32"/>
      <c r="Q1092" s="32">
        <v>76165.600000000006</v>
      </c>
      <c r="R1092" s="32">
        <f t="shared" si="997"/>
        <v>234330.10000000001</v>
      </c>
      <c r="S1092" s="32">
        <f t="shared" si="998"/>
        <v>248770.29999999999</v>
      </c>
      <c r="T1092" s="32">
        <f t="shared" si="999"/>
        <v>314630.80000000005</v>
      </c>
      <c r="U1092" s="32"/>
      <c r="V1092" s="32">
        <f t="shared" si="991"/>
        <v>234330.10000000001</v>
      </c>
      <c r="W1092" s="32">
        <f t="shared" si="992"/>
        <v>248770.29999999999</v>
      </c>
      <c r="X1092" s="32">
        <f t="shared" si="993"/>
        <v>314630.80000000005</v>
      </c>
      <c r="Y1092" s="32">
        <v>25597.799999999999</v>
      </c>
      <c r="Z1092" s="32"/>
      <c r="AA1092" s="32"/>
      <c r="AB1092" s="32">
        <f t="shared" si="956"/>
        <v>259927.89999999999</v>
      </c>
      <c r="AC1092" s="32">
        <f t="shared" si="957"/>
        <v>248770.29999999999</v>
      </c>
      <c r="AD1092" s="32">
        <f t="shared" si="958"/>
        <v>314630.80000000005</v>
      </c>
      <c r="AE1092" s="32"/>
      <c r="AF1092" s="33"/>
      <c r="AG1092" s="34">
        <v>56</v>
      </c>
      <c r="AH1092" s="1" t="str">
        <f t="shared" si="959"/>
        <v>0409</v>
      </c>
    </row>
    <row r="1093" ht="31.5">
      <c r="A1093" s="14" t="s">
        <v>710</v>
      </c>
      <c r="B1093" s="15"/>
      <c r="C1093" s="14"/>
      <c r="D1093" s="14"/>
      <c r="E1093" s="31" t="s">
        <v>711</v>
      </c>
      <c r="F1093" s="32">
        <f t="shared" si="1000"/>
        <v>94151.900000000009</v>
      </c>
      <c r="G1093" s="32">
        <f t="shared" si="1001"/>
        <v>101272.7</v>
      </c>
      <c r="H1093" s="32">
        <f t="shared" si="1002"/>
        <v>101272.7</v>
      </c>
      <c r="I1093" s="32">
        <f t="shared" si="1003"/>
        <v>-1001</v>
      </c>
      <c r="J1093" s="32">
        <f t="shared" si="1004"/>
        <v>-81</v>
      </c>
      <c r="K1093" s="32">
        <f t="shared" si="1005"/>
        <v>-81</v>
      </c>
      <c r="L1093" s="32">
        <f t="shared" si="980"/>
        <v>93150.900000000009</v>
      </c>
      <c r="M1093" s="32">
        <f t="shared" si="981"/>
        <v>101191.7</v>
      </c>
      <c r="N1093" s="32">
        <f t="shared" si="982"/>
        <v>101191.7</v>
      </c>
      <c r="O1093" s="32">
        <f t="shared" si="1006"/>
        <v>0</v>
      </c>
      <c r="P1093" s="32">
        <f t="shared" si="1007"/>
        <v>0</v>
      </c>
      <c r="Q1093" s="32">
        <f t="shared" si="1008"/>
        <v>0</v>
      </c>
      <c r="R1093" s="32">
        <f t="shared" si="997"/>
        <v>93150.900000000009</v>
      </c>
      <c r="S1093" s="32">
        <f t="shared" si="998"/>
        <v>101191.7</v>
      </c>
      <c r="T1093" s="32">
        <f t="shared" si="999"/>
        <v>101191.7</v>
      </c>
      <c r="U1093" s="32">
        <f t="shared" si="1009"/>
        <v>178</v>
      </c>
      <c r="V1093" s="32">
        <f t="shared" si="991"/>
        <v>93328.900000000009</v>
      </c>
      <c r="W1093" s="32">
        <f t="shared" si="992"/>
        <v>101191.7</v>
      </c>
      <c r="X1093" s="32">
        <f t="shared" si="993"/>
        <v>101191.7</v>
      </c>
      <c r="Y1093" s="32">
        <f t="shared" si="1010"/>
        <v>-25597.799999999999</v>
      </c>
      <c r="Z1093" s="32">
        <f t="shared" si="1011"/>
        <v>0</v>
      </c>
      <c r="AA1093" s="32">
        <f t="shared" si="1012"/>
        <v>0</v>
      </c>
      <c r="AB1093" s="32">
        <f t="shared" si="956"/>
        <v>67731.100000000006</v>
      </c>
      <c r="AC1093" s="32">
        <f t="shared" si="957"/>
        <v>101191.7</v>
      </c>
      <c r="AD1093" s="32">
        <f t="shared" si="958"/>
        <v>101191.7</v>
      </c>
      <c r="AE1093" s="32">
        <f t="shared" si="1013"/>
        <v>0</v>
      </c>
      <c r="AF1093" s="33"/>
      <c r="AG1093" s="34"/>
      <c r="AH1093" s="1" t="str">
        <f t="shared" si="959"/>
        <v/>
      </c>
    </row>
    <row r="1094" ht="31.5">
      <c r="A1094" s="14" t="s">
        <v>710</v>
      </c>
      <c r="B1094" s="15" t="s">
        <v>48</v>
      </c>
      <c r="C1094" s="14"/>
      <c r="D1094" s="14"/>
      <c r="E1094" s="31" t="s">
        <v>49</v>
      </c>
      <c r="F1094" s="32">
        <f t="shared" si="1000"/>
        <v>94151.900000000009</v>
      </c>
      <c r="G1094" s="32">
        <f t="shared" si="1001"/>
        <v>101272.7</v>
      </c>
      <c r="H1094" s="32">
        <f t="shared" si="1002"/>
        <v>101272.7</v>
      </c>
      <c r="I1094" s="32">
        <f t="shared" si="1003"/>
        <v>-1001</v>
      </c>
      <c r="J1094" s="32">
        <f t="shared" si="1004"/>
        <v>-81</v>
      </c>
      <c r="K1094" s="32">
        <f t="shared" si="1005"/>
        <v>-81</v>
      </c>
      <c r="L1094" s="32">
        <f t="shared" si="980"/>
        <v>93150.900000000009</v>
      </c>
      <c r="M1094" s="32">
        <f t="shared" si="981"/>
        <v>101191.7</v>
      </c>
      <c r="N1094" s="32">
        <f t="shared" si="982"/>
        <v>101191.7</v>
      </c>
      <c r="O1094" s="32">
        <f t="shared" si="1006"/>
        <v>0</v>
      </c>
      <c r="P1094" s="32">
        <f t="shared" si="1007"/>
        <v>0</v>
      </c>
      <c r="Q1094" s="32">
        <f t="shared" si="1008"/>
        <v>0</v>
      </c>
      <c r="R1094" s="32">
        <f t="shared" si="997"/>
        <v>93150.900000000009</v>
      </c>
      <c r="S1094" s="32">
        <f t="shared" si="998"/>
        <v>101191.7</v>
      </c>
      <c r="T1094" s="32">
        <f t="shared" si="999"/>
        <v>101191.7</v>
      </c>
      <c r="U1094" s="32">
        <f t="shared" si="1009"/>
        <v>178</v>
      </c>
      <c r="V1094" s="32">
        <f t="shared" si="991"/>
        <v>93328.900000000009</v>
      </c>
      <c r="W1094" s="32">
        <f t="shared" si="992"/>
        <v>101191.7</v>
      </c>
      <c r="X1094" s="32">
        <f t="shared" si="993"/>
        <v>101191.7</v>
      </c>
      <c r="Y1094" s="32">
        <f t="shared" si="1010"/>
        <v>-25597.799999999999</v>
      </c>
      <c r="Z1094" s="32">
        <f t="shared" si="1011"/>
        <v>0</v>
      </c>
      <c r="AA1094" s="32">
        <f t="shared" si="1012"/>
        <v>0</v>
      </c>
      <c r="AB1094" s="32">
        <f t="shared" si="956"/>
        <v>67731.100000000006</v>
      </c>
      <c r="AC1094" s="32">
        <f t="shared" si="957"/>
        <v>101191.7</v>
      </c>
      <c r="AD1094" s="32">
        <f t="shared" si="958"/>
        <v>101191.7</v>
      </c>
      <c r="AE1094" s="32">
        <f t="shared" si="1013"/>
        <v>0</v>
      </c>
      <c r="AF1094" s="33"/>
      <c r="AG1094" s="34"/>
      <c r="AH1094" s="1" t="str">
        <f t="shared" si="959"/>
        <v/>
      </c>
    </row>
    <row r="1095">
      <c r="A1095" s="14" t="s">
        <v>710</v>
      </c>
      <c r="B1095" s="15">
        <v>200</v>
      </c>
      <c r="C1095" s="14" t="s">
        <v>238</v>
      </c>
      <c r="D1095" s="14" t="s">
        <v>67</v>
      </c>
      <c r="E1095" s="31" t="s">
        <v>532</v>
      </c>
      <c r="F1095" s="32">
        <v>94151.900000000009</v>
      </c>
      <c r="G1095" s="32">
        <v>101272.7</v>
      </c>
      <c r="H1095" s="32">
        <v>101272.7</v>
      </c>
      <c r="I1095" s="37">
        <f>-81-920</f>
        <v>-1001</v>
      </c>
      <c r="J1095" s="32">
        <v>-81</v>
      </c>
      <c r="K1095" s="32">
        <v>-81</v>
      </c>
      <c r="L1095" s="32">
        <f t="shared" si="980"/>
        <v>93150.900000000009</v>
      </c>
      <c r="M1095" s="32">
        <f t="shared" si="981"/>
        <v>101191.7</v>
      </c>
      <c r="N1095" s="32">
        <f t="shared" si="982"/>
        <v>101191.7</v>
      </c>
      <c r="O1095" s="32"/>
      <c r="P1095" s="32"/>
      <c r="Q1095" s="32"/>
      <c r="R1095" s="32">
        <f t="shared" si="997"/>
        <v>93150.900000000009</v>
      </c>
      <c r="S1095" s="32">
        <f t="shared" si="998"/>
        <v>101191.7</v>
      </c>
      <c r="T1095" s="32">
        <f t="shared" si="999"/>
        <v>101191.7</v>
      </c>
      <c r="U1095" s="32">
        <v>178</v>
      </c>
      <c r="V1095" s="32">
        <f t="shared" si="991"/>
        <v>93328.900000000009</v>
      </c>
      <c r="W1095" s="32">
        <f t="shared" si="992"/>
        <v>101191.7</v>
      </c>
      <c r="X1095" s="32">
        <f t="shared" si="993"/>
        <v>101191.7</v>
      </c>
      <c r="Y1095" s="32">
        <v>-25597.799999999999</v>
      </c>
      <c r="Z1095" s="32"/>
      <c r="AA1095" s="32"/>
      <c r="AB1095" s="32">
        <f t="shared" si="956"/>
        <v>67731.100000000006</v>
      </c>
      <c r="AC1095" s="32">
        <f t="shared" si="957"/>
        <v>101191.7</v>
      </c>
      <c r="AD1095" s="32">
        <f t="shared" si="958"/>
        <v>101191.7</v>
      </c>
      <c r="AE1095" s="32"/>
      <c r="AF1095" s="33"/>
      <c r="AG1095" s="34">
        <v>55</v>
      </c>
      <c r="AH1095" s="1" t="str">
        <f t="shared" si="959"/>
        <v>0409</v>
      </c>
    </row>
    <row r="1096" ht="63">
      <c r="A1096" s="14" t="s">
        <v>712</v>
      </c>
      <c r="B1096" s="15"/>
      <c r="C1096" s="14"/>
      <c r="D1096" s="14"/>
      <c r="E1096" s="31" t="s">
        <v>713</v>
      </c>
      <c r="F1096" s="32">
        <f>F1097+F1102</f>
        <v>233864.50000000006</v>
      </c>
      <c r="G1096" s="32">
        <f>G1097+G1102</f>
        <v>263338</v>
      </c>
      <c r="H1096" s="32">
        <f>H1097+H1102</f>
        <v>266180.90000000002</v>
      </c>
      <c r="I1096" s="32">
        <f>I1097+I1102</f>
        <v>0</v>
      </c>
      <c r="J1096" s="32">
        <f>J1097+J1102</f>
        <v>0</v>
      </c>
      <c r="K1096" s="32">
        <f>K1097+K1102</f>
        <v>0</v>
      </c>
      <c r="L1096" s="32">
        <f t="shared" si="980"/>
        <v>233864.50000000006</v>
      </c>
      <c r="M1096" s="32">
        <f t="shared" si="981"/>
        <v>263338</v>
      </c>
      <c r="N1096" s="32">
        <f t="shared" si="982"/>
        <v>266180.90000000002</v>
      </c>
      <c r="O1096" s="32">
        <f>O1097+O1102</f>
        <v>23747.200000000001</v>
      </c>
      <c r="P1096" s="32">
        <f>P1097+P1102</f>
        <v>0</v>
      </c>
      <c r="Q1096" s="32">
        <f>Q1097+Q1102</f>
        <v>0</v>
      </c>
      <c r="R1096" s="32">
        <f t="shared" si="997"/>
        <v>257611.70000000007</v>
      </c>
      <c r="S1096" s="32">
        <f t="shared" si="998"/>
        <v>263338</v>
      </c>
      <c r="T1096" s="32">
        <f t="shared" si="999"/>
        <v>266180.90000000002</v>
      </c>
      <c r="U1096" s="32">
        <f>U1097+U1102</f>
        <v>0</v>
      </c>
      <c r="V1096" s="32">
        <f t="shared" si="991"/>
        <v>257611.70000000007</v>
      </c>
      <c r="W1096" s="32">
        <f t="shared" si="992"/>
        <v>263338</v>
      </c>
      <c r="X1096" s="32">
        <f t="shared" si="993"/>
        <v>266180.90000000002</v>
      </c>
      <c r="Y1096" s="32">
        <f>Y1097+Y1102</f>
        <v>-3471</v>
      </c>
      <c r="Z1096" s="32">
        <f>Z1097+Z1102</f>
        <v>0</v>
      </c>
      <c r="AA1096" s="32">
        <f>AA1097+AA1102</f>
        <v>0</v>
      </c>
      <c r="AB1096" s="32">
        <f t="shared" si="956"/>
        <v>254140.70000000007</v>
      </c>
      <c r="AC1096" s="32">
        <f t="shared" si="957"/>
        <v>263338</v>
      </c>
      <c r="AD1096" s="32">
        <f t="shared" si="958"/>
        <v>266180.90000000002</v>
      </c>
      <c r="AE1096" s="32">
        <f>AE1097+AE1102</f>
        <v>0</v>
      </c>
      <c r="AF1096" s="33"/>
      <c r="AG1096" s="34"/>
      <c r="AH1096" s="1" t="str">
        <f t="shared" si="959"/>
        <v/>
      </c>
    </row>
    <row r="1097" ht="31.5">
      <c r="A1097" s="14" t="s">
        <v>714</v>
      </c>
      <c r="B1097" s="15"/>
      <c r="C1097" s="14"/>
      <c r="D1097" s="14"/>
      <c r="E1097" s="31" t="s">
        <v>179</v>
      </c>
      <c r="F1097" s="32">
        <f>F1098+F1100</f>
        <v>41183.700000000004</v>
      </c>
      <c r="G1097" s="32">
        <f>G1098+G1100</f>
        <v>42268.100000000006</v>
      </c>
      <c r="H1097" s="32">
        <f>H1098+H1100</f>
        <v>42268.100000000006</v>
      </c>
      <c r="I1097" s="32">
        <f>I1098+I1100</f>
        <v>0</v>
      </c>
      <c r="J1097" s="32">
        <f>J1098+J1100</f>
        <v>0</v>
      </c>
      <c r="K1097" s="32">
        <f>K1098+K1100</f>
        <v>0</v>
      </c>
      <c r="L1097" s="32">
        <f t="shared" si="980"/>
        <v>41183.700000000004</v>
      </c>
      <c r="M1097" s="32">
        <f t="shared" si="981"/>
        <v>42268.100000000006</v>
      </c>
      <c r="N1097" s="32">
        <f t="shared" si="982"/>
        <v>42268.100000000006</v>
      </c>
      <c r="O1097" s="32">
        <f>O1098+O1100</f>
        <v>0</v>
      </c>
      <c r="P1097" s="32">
        <f>P1098+P1100</f>
        <v>0</v>
      </c>
      <c r="Q1097" s="32">
        <f>Q1098+Q1100</f>
        <v>0</v>
      </c>
      <c r="R1097" s="32">
        <f t="shared" si="997"/>
        <v>41183.700000000004</v>
      </c>
      <c r="S1097" s="32">
        <f t="shared" si="998"/>
        <v>42268.100000000006</v>
      </c>
      <c r="T1097" s="32">
        <f t="shared" si="999"/>
        <v>42268.100000000006</v>
      </c>
      <c r="U1097" s="32">
        <f>U1098+U1100</f>
        <v>0</v>
      </c>
      <c r="V1097" s="32">
        <f t="shared" si="991"/>
        <v>41183.700000000004</v>
      </c>
      <c r="W1097" s="32">
        <f t="shared" si="992"/>
        <v>42268.100000000006</v>
      </c>
      <c r="X1097" s="32">
        <f t="shared" si="993"/>
        <v>42268.100000000006</v>
      </c>
      <c r="Y1097" s="32">
        <f>Y1098+Y1100</f>
        <v>-539.5</v>
      </c>
      <c r="Z1097" s="32">
        <f>Z1098+Z1100</f>
        <v>0</v>
      </c>
      <c r="AA1097" s="32">
        <f>AA1098+AA1100</f>
        <v>0</v>
      </c>
      <c r="AB1097" s="32">
        <f t="shared" si="956"/>
        <v>40644.200000000004</v>
      </c>
      <c r="AC1097" s="32">
        <f t="shared" si="957"/>
        <v>42268.100000000006</v>
      </c>
      <c r="AD1097" s="32">
        <f t="shared" si="958"/>
        <v>42268.100000000006</v>
      </c>
      <c r="AE1097" s="32">
        <f>AE1098+AE1100</f>
        <v>0</v>
      </c>
      <c r="AF1097" s="33"/>
      <c r="AG1097" s="34"/>
      <c r="AH1097" s="1" t="str">
        <f t="shared" si="959"/>
        <v/>
      </c>
    </row>
    <row r="1098" ht="94.5">
      <c r="A1098" s="14" t="s">
        <v>714</v>
      </c>
      <c r="B1098" s="15" t="s">
        <v>151</v>
      </c>
      <c r="C1098" s="14"/>
      <c r="D1098" s="14"/>
      <c r="E1098" s="31" t="s">
        <v>152</v>
      </c>
      <c r="F1098" s="32">
        <f>F1099</f>
        <v>38640.400000000001</v>
      </c>
      <c r="G1098" s="32">
        <f>G1099</f>
        <v>39724.800000000003</v>
      </c>
      <c r="H1098" s="32">
        <f>H1099</f>
        <v>39724.800000000003</v>
      </c>
      <c r="I1098" s="32">
        <f>I1099</f>
        <v>0</v>
      </c>
      <c r="J1098" s="32">
        <f>J1099</f>
        <v>0</v>
      </c>
      <c r="K1098" s="32">
        <f>K1099</f>
        <v>0</v>
      </c>
      <c r="L1098" s="32">
        <f t="shared" si="980"/>
        <v>38640.400000000001</v>
      </c>
      <c r="M1098" s="32">
        <f t="shared" si="981"/>
        <v>39724.800000000003</v>
      </c>
      <c r="N1098" s="32">
        <f t="shared" si="982"/>
        <v>39724.800000000003</v>
      </c>
      <c r="O1098" s="32">
        <f>O1099</f>
        <v>0</v>
      </c>
      <c r="P1098" s="32">
        <f>P1099</f>
        <v>0</v>
      </c>
      <c r="Q1098" s="32">
        <f>Q1099</f>
        <v>0</v>
      </c>
      <c r="R1098" s="32">
        <f t="shared" si="997"/>
        <v>38640.400000000001</v>
      </c>
      <c r="S1098" s="32">
        <f t="shared" si="998"/>
        <v>39724.800000000003</v>
      </c>
      <c r="T1098" s="32">
        <f t="shared" si="999"/>
        <v>39724.800000000003</v>
      </c>
      <c r="U1098" s="32">
        <f>U1099</f>
        <v>0</v>
      </c>
      <c r="V1098" s="32">
        <f t="shared" si="991"/>
        <v>38640.400000000001</v>
      </c>
      <c r="W1098" s="32">
        <f t="shared" si="992"/>
        <v>39724.800000000003</v>
      </c>
      <c r="X1098" s="32">
        <f t="shared" si="993"/>
        <v>39724.800000000003</v>
      </c>
      <c r="Y1098" s="32">
        <f>Y1099</f>
        <v>-539.5</v>
      </c>
      <c r="Z1098" s="32">
        <f>Z1099</f>
        <v>0</v>
      </c>
      <c r="AA1098" s="32">
        <f>AA1099</f>
        <v>0</v>
      </c>
      <c r="AB1098" s="32">
        <f t="shared" si="956"/>
        <v>38100.900000000001</v>
      </c>
      <c r="AC1098" s="32">
        <f t="shared" si="957"/>
        <v>39724.800000000003</v>
      </c>
      <c r="AD1098" s="32">
        <f t="shared" si="958"/>
        <v>39724.800000000003</v>
      </c>
      <c r="AE1098" s="32">
        <f>AE1099</f>
        <v>0</v>
      </c>
      <c r="AF1098" s="33"/>
      <c r="AG1098" s="34"/>
      <c r="AH1098" s="1" t="str">
        <f t="shared" si="959"/>
        <v/>
      </c>
    </row>
    <row r="1099">
      <c r="A1099" s="14" t="s">
        <v>714</v>
      </c>
      <c r="B1099" s="15">
        <v>100</v>
      </c>
      <c r="C1099" s="14" t="s">
        <v>238</v>
      </c>
      <c r="D1099" s="14" t="s">
        <v>69</v>
      </c>
      <c r="E1099" s="31" t="s">
        <v>694</v>
      </c>
      <c r="F1099" s="32">
        <v>38640.400000000001</v>
      </c>
      <c r="G1099" s="32">
        <v>39724.800000000003</v>
      </c>
      <c r="H1099" s="32">
        <v>39724.800000000003</v>
      </c>
      <c r="I1099" s="32"/>
      <c r="J1099" s="32"/>
      <c r="K1099" s="32"/>
      <c r="L1099" s="32">
        <f t="shared" si="980"/>
        <v>38640.400000000001</v>
      </c>
      <c r="M1099" s="32">
        <f t="shared" si="981"/>
        <v>39724.800000000003</v>
      </c>
      <c r="N1099" s="32">
        <f t="shared" si="982"/>
        <v>39724.800000000003</v>
      </c>
      <c r="O1099" s="32"/>
      <c r="P1099" s="32"/>
      <c r="Q1099" s="32"/>
      <c r="R1099" s="32">
        <f t="shared" si="997"/>
        <v>38640.400000000001</v>
      </c>
      <c r="S1099" s="32">
        <f t="shared" si="998"/>
        <v>39724.800000000003</v>
      </c>
      <c r="T1099" s="32">
        <f t="shared" si="999"/>
        <v>39724.800000000003</v>
      </c>
      <c r="U1099" s="32"/>
      <c r="V1099" s="32">
        <f t="shared" si="991"/>
        <v>38640.400000000001</v>
      </c>
      <c r="W1099" s="32">
        <f t="shared" si="992"/>
        <v>39724.800000000003</v>
      </c>
      <c r="X1099" s="32">
        <f t="shared" si="993"/>
        <v>39724.800000000003</v>
      </c>
      <c r="Y1099" s="32">
        <v>-539.5</v>
      </c>
      <c r="Z1099" s="32"/>
      <c r="AA1099" s="32"/>
      <c r="AB1099" s="32">
        <f t="shared" si="956"/>
        <v>38100.900000000001</v>
      </c>
      <c r="AC1099" s="32">
        <f t="shared" si="957"/>
        <v>39724.800000000003</v>
      </c>
      <c r="AD1099" s="32">
        <f t="shared" si="958"/>
        <v>39724.800000000003</v>
      </c>
      <c r="AE1099" s="32"/>
      <c r="AF1099" s="33"/>
      <c r="AG1099" s="34"/>
      <c r="AH1099" s="1" t="str">
        <f t="shared" si="959"/>
        <v>0408</v>
      </c>
    </row>
    <row r="1100" ht="31.5">
      <c r="A1100" s="14" t="s">
        <v>714</v>
      </c>
      <c r="B1100" s="15" t="s">
        <v>48</v>
      </c>
      <c r="C1100" s="14"/>
      <c r="D1100" s="14"/>
      <c r="E1100" s="31" t="s">
        <v>49</v>
      </c>
      <c r="F1100" s="32">
        <f>F1101</f>
        <v>2543.3000000000002</v>
      </c>
      <c r="G1100" s="32">
        <f>G1101</f>
        <v>2543.3000000000002</v>
      </c>
      <c r="H1100" s="32">
        <f>H1101</f>
        <v>2543.3000000000002</v>
      </c>
      <c r="I1100" s="32">
        <f>I1101</f>
        <v>0</v>
      </c>
      <c r="J1100" s="32">
        <f>J1101</f>
        <v>0</v>
      </c>
      <c r="K1100" s="32">
        <f>K1101</f>
        <v>0</v>
      </c>
      <c r="L1100" s="32">
        <f t="shared" si="980"/>
        <v>2543.3000000000002</v>
      </c>
      <c r="M1100" s="32">
        <f t="shared" si="981"/>
        <v>2543.3000000000002</v>
      </c>
      <c r="N1100" s="32">
        <f t="shared" si="982"/>
        <v>2543.3000000000002</v>
      </c>
      <c r="O1100" s="32">
        <f>O1101</f>
        <v>0</v>
      </c>
      <c r="P1100" s="32">
        <f>P1101</f>
        <v>0</v>
      </c>
      <c r="Q1100" s="32">
        <f>Q1101</f>
        <v>0</v>
      </c>
      <c r="R1100" s="32">
        <f t="shared" si="997"/>
        <v>2543.3000000000002</v>
      </c>
      <c r="S1100" s="32">
        <f t="shared" si="998"/>
        <v>2543.3000000000002</v>
      </c>
      <c r="T1100" s="32">
        <f t="shared" si="999"/>
        <v>2543.3000000000002</v>
      </c>
      <c r="U1100" s="32">
        <f>U1101</f>
        <v>0</v>
      </c>
      <c r="V1100" s="32">
        <f t="shared" si="991"/>
        <v>2543.3000000000002</v>
      </c>
      <c r="W1100" s="32">
        <f t="shared" si="992"/>
        <v>2543.3000000000002</v>
      </c>
      <c r="X1100" s="32">
        <f t="shared" si="993"/>
        <v>2543.3000000000002</v>
      </c>
      <c r="Y1100" s="32">
        <f>Y1101</f>
        <v>0</v>
      </c>
      <c r="Z1100" s="32">
        <f>Z1101</f>
        <v>0</v>
      </c>
      <c r="AA1100" s="32">
        <f>AA1101</f>
        <v>0</v>
      </c>
      <c r="AB1100" s="32">
        <f t="shared" si="956"/>
        <v>2543.3000000000002</v>
      </c>
      <c r="AC1100" s="32">
        <f t="shared" si="957"/>
        <v>2543.3000000000002</v>
      </c>
      <c r="AD1100" s="32">
        <f t="shared" si="958"/>
        <v>2543.3000000000002</v>
      </c>
      <c r="AE1100" s="32">
        <f>AE1101</f>
        <v>0</v>
      </c>
      <c r="AF1100" s="33"/>
      <c r="AG1100" s="34"/>
      <c r="AH1100" s="1" t="str">
        <f t="shared" si="959"/>
        <v/>
      </c>
    </row>
    <row r="1101">
      <c r="A1101" s="14" t="s">
        <v>714</v>
      </c>
      <c r="B1101" s="15">
        <v>200</v>
      </c>
      <c r="C1101" s="14" t="s">
        <v>238</v>
      </c>
      <c r="D1101" s="14" t="s">
        <v>69</v>
      </c>
      <c r="E1101" s="31" t="s">
        <v>694</v>
      </c>
      <c r="F1101" s="32">
        <v>2543.3000000000002</v>
      </c>
      <c r="G1101" s="32">
        <v>2543.3000000000002</v>
      </c>
      <c r="H1101" s="32">
        <v>2543.3000000000002</v>
      </c>
      <c r="I1101" s="32"/>
      <c r="J1101" s="32"/>
      <c r="K1101" s="32"/>
      <c r="L1101" s="32">
        <f t="shared" si="980"/>
        <v>2543.3000000000002</v>
      </c>
      <c r="M1101" s="32">
        <f t="shared" si="981"/>
        <v>2543.3000000000002</v>
      </c>
      <c r="N1101" s="32">
        <f t="shared" si="982"/>
        <v>2543.3000000000002</v>
      </c>
      <c r="O1101" s="32"/>
      <c r="P1101" s="32"/>
      <c r="Q1101" s="32"/>
      <c r="R1101" s="32">
        <f t="shared" si="997"/>
        <v>2543.3000000000002</v>
      </c>
      <c r="S1101" s="32">
        <f t="shared" si="998"/>
        <v>2543.3000000000002</v>
      </c>
      <c r="T1101" s="32">
        <f t="shared" si="999"/>
        <v>2543.3000000000002</v>
      </c>
      <c r="U1101" s="32"/>
      <c r="V1101" s="32">
        <f t="shared" si="991"/>
        <v>2543.3000000000002</v>
      </c>
      <c r="W1101" s="32">
        <f t="shared" si="992"/>
        <v>2543.3000000000002</v>
      </c>
      <c r="X1101" s="32">
        <f t="shared" si="993"/>
        <v>2543.3000000000002</v>
      </c>
      <c r="Y1101" s="32"/>
      <c r="Z1101" s="32"/>
      <c r="AA1101" s="32"/>
      <c r="AB1101" s="32">
        <f t="shared" si="956"/>
        <v>2543.3000000000002</v>
      </c>
      <c r="AC1101" s="32">
        <f t="shared" si="957"/>
        <v>2543.3000000000002</v>
      </c>
      <c r="AD1101" s="32">
        <f t="shared" si="958"/>
        <v>2543.3000000000002</v>
      </c>
      <c r="AE1101" s="32"/>
      <c r="AF1101" s="33"/>
      <c r="AG1101" s="34"/>
      <c r="AH1101" s="1" t="str">
        <f t="shared" si="959"/>
        <v>0408</v>
      </c>
    </row>
    <row r="1102" ht="47.25">
      <c r="A1102" s="14" t="s">
        <v>715</v>
      </c>
      <c r="B1102" s="15"/>
      <c r="C1102" s="14"/>
      <c r="D1102" s="14"/>
      <c r="E1102" s="31" t="s">
        <v>150</v>
      </c>
      <c r="F1102" s="32">
        <f>F1103+F1105+F1107</f>
        <v>192680.80000000005</v>
      </c>
      <c r="G1102" s="32">
        <f>G1103+G1105+G1107</f>
        <v>221069.89999999999</v>
      </c>
      <c r="H1102" s="32">
        <f>H1103+H1105+H1107</f>
        <v>223912.80000000002</v>
      </c>
      <c r="I1102" s="32">
        <f>I1103+I1105+I1107</f>
        <v>0</v>
      </c>
      <c r="J1102" s="32">
        <f>J1103+J1105+J1107</f>
        <v>0</v>
      </c>
      <c r="K1102" s="32">
        <f>K1103+K1105+K1107</f>
        <v>0</v>
      </c>
      <c r="L1102" s="32">
        <f t="shared" si="980"/>
        <v>192680.80000000005</v>
      </c>
      <c r="M1102" s="32">
        <f t="shared" si="981"/>
        <v>221069.89999999999</v>
      </c>
      <c r="N1102" s="32">
        <f t="shared" si="982"/>
        <v>223912.80000000002</v>
      </c>
      <c r="O1102" s="32">
        <f>O1103+O1105+O1107</f>
        <v>23747.200000000001</v>
      </c>
      <c r="P1102" s="32">
        <f>P1103+P1105+P1107</f>
        <v>0</v>
      </c>
      <c r="Q1102" s="32">
        <f>Q1103+Q1105+Q1107</f>
        <v>0</v>
      </c>
      <c r="R1102" s="32">
        <f t="shared" si="997"/>
        <v>216428.00000000006</v>
      </c>
      <c r="S1102" s="32">
        <f t="shared" si="998"/>
        <v>221069.89999999999</v>
      </c>
      <c r="T1102" s="32">
        <f t="shared" si="999"/>
        <v>223912.80000000002</v>
      </c>
      <c r="U1102" s="32">
        <f>U1103+U1105+U1107</f>
        <v>0</v>
      </c>
      <c r="V1102" s="32">
        <f t="shared" si="991"/>
        <v>216428.00000000006</v>
      </c>
      <c r="W1102" s="32">
        <f t="shared" si="992"/>
        <v>221069.89999999999</v>
      </c>
      <c r="X1102" s="32">
        <f t="shared" si="993"/>
        <v>223912.80000000002</v>
      </c>
      <c r="Y1102" s="32">
        <f>Y1103+Y1105+Y1107</f>
        <v>-2931.5</v>
      </c>
      <c r="Z1102" s="32">
        <f>Z1103+Z1105+Z1107</f>
        <v>0</v>
      </c>
      <c r="AA1102" s="32">
        <f>AA1103+AA1105+AA1107</f>
        <v>0</v>
      </c>
      <c r="AB1102" s="32">
        <f t="shared" si="956"/>
        <v>213496.50000000006</v>
      </c>
      <c r="AC1102" s="32">
        <f t="shared" si="957"/>
        <v>221069.89999999999</v>
      </c>
      <c r="AD1102" s="32">
        <f t="shared" si="958"/>
        <v>223912.80000000002</v>
      </c>
      <c r="AE1102" s="32">
        <f>AE1103+AE1105+AE1107</f>
        <v>0</v>
      </c>
      <c r="AF1102" s="33"/>
      <c r="AG1102" s="34"/>
      <c r="AH1102" s="1" t="str">
        <f t="shared" si="959"/>
        <v/>
      </c>
    </row>
    <row r="1103" ht="94.5">
      <c r="A1103" s="14" t="s">
        <v>715</v>
      </c>
      <c r="B1103" s="15" t="s">
        <v>151</v>
      </c>
      <c r="C1103" s="14"/>
      <c r="D1103" s="14"/>
      <c r="E1103" s="31" t="s">
        <v>152</v>
      </c>
      <c r="F1103" s="32">
        <f>F1104</f>
        <v>182696.90000000002</v>
      </c>
      <c r="G1103" s="32">
        <f>G1104</f>
        <v>213928.89999999999</v>
      </c>
      <c r="H1103" s="32">
        <f>H1104</f>
        <v>213928.89999999999</v>
      </c>
      <c r="I1103" s="32">
        <f>I1104</f>
        <v>0</v>
      </c>
      <c r="J1103" s="32">
        <f>J1104</f>
        <v>0</v>
      </c>
      <c r="K1103" s="32">
        <f>K1104</f>
        <v>0</v>
      </c>
      <c r="L1103" s="32">
        <f t="shared" si="980"/>
        <v>182696.90000000002</v>
      </c>
      <c r="M1103" s="32">
        <f t="shared" si="981"/>
        <v>213928.89999999999</v>
      </c>
      <c r="N1103" s="32">
        <f t="shared" si="982"/>
        <v>213928.89999999999</v>
      </c>
      <c r="O1103" s="32">
        <f>O1104</f>
        <v>18767.200000000001</v>
      </c>
      <c r="P1103" s="32">
        <f>P1104</f>
        <v>0</v>
      </c>
      <c r="Q1103" s="32">
        <f>Q1104</f>
        <v>0</v>
      </c>
      <c r="R1103" s="32">
        <f t="shared" si="997"/>
        <v>201464.10000000003</v>
      </c>
      <c r="S1103" s="32">
        <f t="shared" si="998"/>
        <v>213928.89999999999</v>
      </c>
      <c r="T1103" s="32">
        <f t="shared" si="999"/>
        <v>213928.89999999999</v>
      </c>
      <c r="U1103" s="32">
        <f>U1104</f>
        <v>0</v>
      </c>
      <c r="V1103" s="32">
        <f t="shared" si="991"/>
        <v>201464.10000000003</v>
      </c>
      <c r="W1103" s="32">
        <f t="shared" si="992"/>
        <v>213928.89999999999</v>
      </c>
      <c r="X1103" s="32">
        <f t="shared" si="993"/>
        <v>213928.89999999999</v>
      </c>
      <c r="Y1103" s="32">
        <f>Y1104</f>
        <v>0</v>
      </c>
      <c r="Z1103" s="32">
        <f>Z1104</f>
        <v>0</v>
      </c>
      <c r="AA1103" s="32">
        <f>AA1104</f>
        <v>0</v>
      </c>
      <c r="AB1103" s="32">
        <f t="shared" si="956"/>
        <v>201464.10000000003</v>
      </c>
      <c r="AC1103" s="32">
        <f t="shared" si="957"/>
        <v>213928.89999999999</v>
      </c>
      <c r="AD1103" s="32">
        <f t="shared" si="958"/>
        <v>213928.89999999999</v>
      </c>
      <c r="AE1103" s="32">
        <f>AE1104</f>
        <v>0</v>
      </c>
      <c r="AF1103" s="33"/>
      <c r="AG1103" s="34"/>
      <c r="AH1103" s="1" t="str">
        <f t="shared" si="959"/>
        <v/>
      </c>
    </row>
    <row r="1104">
      <c r="A1104" s="14" t="s">
        <v>715</v>
      </c>
      <c r="B1104" s="15">
        <v>100</v>
      </c>
      <c r="C1104" s="14" t="s">
        <v>238</v>
      </c>
      <c r="D1104" s="14" t="s">
        <v>69</v>
      </c>
      <c r="E1104" s="31" t="s">
        <v>694</v>
      </c>
      <c r="F1104" s="32">
        <f>22203.2+160493.7</f>
        <v>182696.90000000002</v>
      </c>
      <c r="G1104" s="32">
        <f>165016.8+48912.1</f>
        <v>213928.89999999999</v>
      </c>
      <c r="H1104" s="32">
        <f>165016.8+48912.1</f>
        <v>213928.89999999999</v>
      </c>
      <c r="I1104" s="32"/>
      <c r="J1104" s="32"/>
      <c r="K1104" s="32"/>
      <c r="L1104" s="32">
        <f t="shared" si="980"/>
        <v>182696.90000000002</v>
      </c>
      <c r="M1104" s="32">
        <f t="shared" si="981"/>
        <v>213928.89999999999</v>
      </c>
      <c r="N1104" s="32">
        <f t="shared" si="982"/>
        <v>213928.89999999999</v>
      </c>
      <c r="O1104" s="32">
        <v>18767.200000000001</v>
      </c>
      <c r="P1104" s="32"/>
      <c r="Q1104" s="32"/>
      <c r="R1104" s="32">
        <f t="shared" si="997"/>
        <v>201464.10000000003</v>
      </c>
      <c r="S1104" s="32">
        <f t="shared" si="998"/>
        <v>213928.89999999999</v>
      </c>
      <c r="T1104" s="32">
        <f t="shared" si="999"/>
        <v>213928.89999999999</v>
      </c>
      <c r="U1104" s="32"/>
      <c r="V1104" s="32">
        <f t="shared" si="991"/>
        <v>201464.10000000003</v>
      </c>
      <c r="W1104" s="32">
        <f t="shared" si="992"/>
        <v>213928.89999999999</v>
      </c>
      <c r="X1104" s="32">
        <f t="shared" si="993"/>
        <v>213928.89999999999</v>
      </c>
      <c r="Y1104" s="32"/>
      <c r="Z1104" s="32"/>
      <c r="AA1104" s="32"/>
      <c r="AB1104" s="32">
        <f t="shared" si="956"/>
        <v>201464.10000000003</v>
      </c>
      <c r="AC1104" s="32">
        <f t="shared" si="957"/>
        <v>213928.89999999999</v>
      </c>
      <c r="AD1104" s="32">
        <f t="shared" si="958"/>
        <v>213928.89999999999</v>
      </c>
      <c r="AE1104" s="32"/>
      <c r="AF1104" s="33"/>
      <c r="AG1104" s="34"/>
      <c r="AH1104" s="1" t="str">
        <f t="shared" si="959"/>
        <v>0408</v>
      </c>
    </row>
    <row r="1105" ht="31.5">
      <c r="A1105" s="14" t="s">
        <v>715</v>
      </c>
      <c r="B1105" s="15" t="s">
        <v>48</v>
      </c>
      <c r="C1105" s="14"/>
      <c r="D1105" s="14"/>
      <c r="E1105" s="31" t="s">
        <v>49</v>
      </c>
      <c r="F1105" s="32">
        <f>F1106</f>
        <v>9973.2000000000007</v>
      </c>
      <c r="G1105" s="32">
        <f>G1106</f>
        <v>7130.3000000000002</v>
      </c>
      <c r="H1105" s="32">
        <f>H1106</f>
        <v>9973.2000000000007</v>
      </c>
      <c r="I1105" s="32">
        <f>I1106</f>
        <v>0</v>
      </c>
      <c r="J1105" s="32">
        <f>J1106</f>
        <v>0</v>
      </c>
      <c r="K1105" s="32">
        <f>K1106</f>
        <v>0</v>
      </c>
      <c r="L1105" s="32">
        <f t="shared" si="980"/>
        <v>9973.2000000000007</v>
      </c>
      <c r="M1105" s="32">
        <f t="shared" si="981"/>
        <v>7130.3000000000002</v>
      </c>
      <c r="N1105" s="32">
        <f t="shared" si="982"/>
        <v>9973.2000000000007</v>
      </c>
      <c r="O1105" s="32">
        <f>O1106</f>
        <v>4980</v>
      </c>
      <c r="P1105" s="32">
        <f>P1106</f>
        <v>0</v>
      </c>
      <c r="Q1105" s="32">
        <f>Q1106</f>
        <v>0</v>
      </c>
      <c r="R1105" s="32">
        <f t="shared" si="997"/>
        <v>14953.200000000001</v>
      </c>
      <c r="S1105" s="32">
        <f t="shared" si="998"/>
        <v>7130.3000000000002</v>
      </c>
      <c r="T1105" s="32">
        <f t="shared" si="999"/>
        <v>9973.2000000000007</v>
      </c>
      <c r="U1105" s="32">
        <f>U1106</f>
        <v>0</v>
      </c>
      <c r="V1105" s="32">
        <f t="shared" si="991"/>
        <v>14953.200000000001</v>
      </c>
      <c r="W1105" s="32">
        <f t="shared" si="992"/>
        <v>7130.3000000000002</v>
      </c>
      <c r="X1105" s="32">
        <f t="shared" si="993"/>
        <v>9973.2000000000007</v>
      </c>
      <c r="Y1105" s="32">
        <f>Y1106</f>
        <v>-2931.5</v>
      </c>
      <c r="Z1105" s="32">
        <f>Z1106</f>
        <v>0</v>
      </c>
      <c r="AA1105" s="32">
        <f>AA1106</f>
        <v>0</v>
      </c>
      <c r="AB1105" s="32">
        <f t="shared" si="956"/>
        <v>12021.700000000001</v>
      </c>
      <c r="AC1105" s="32">
        <f t="shared" si="957"/>
        <v>7130.3000000000002</v>
      </c>
      <c r="AD1105" s="32">
        <f t="shared" si="958"/>
        <v>9973.2000000000007</v>
      </c>
      <c r="AE1105" s="32">
        <f>AE1106</f>
        <v>0</v>
      </c>
      <c r="AF1105" s="33"/>
      <c r="AG1105" s="34"/>
      <c r="AH1105" s="1" t="str">
        <f t="shared" si="959"/>
        <v/>
      </c>
    </row>
    <row r="1106">
      <c r="A1106" s="14" t="s">
        <v>715</v>
      </c>
      <c r="B1106" s="15">
        <v>200</v>
      </c>
      <c r="C1106" s="14" t="s">
        <v>238</v>
      </c>
      <c r="D1106" s="14" t="s">
        <v>69</v>
      </c>
      <c r="E1106" s="31" t="s">
        <v>694</v>
      </c>
      <c r="F1106" s="32">
        <f>7141-10.7+2842.9</f>
        <v>9973.2000000000007</v>
      </c>
      <c r="G1106" s="32">
        <f>7141-10.7</f>
        <v>7130.3000000000002</v>
      </c>
      <c r="H1106" s="32">
        <f>7141-10.7+2842.9</f>
        <v>9973.2000000000007</v>
      </c>
      <c r="I1106" s="32"/>
      <c r="J1106" s="32"/>
      <c r="K1106" s="32"/>
      <c r="L1106" s="32">
        <f t="shared" si="980"/>
        <v>9973.2000000000007</v>
      </c>
      <c r="M1106" s="32">
        <f t="shared" si="981"/>
        <v>7130.3000000000002</v>
      </c>
      <c r="N1106" s="32">
        <f t="shared" si="982"/>
        <v>9973.2000000000007</v>
      </c>
      <c r="O1106" s="32">
        <v>4980</v>
      </c>
      <c r="P1106" s="32"/>
      <c r="Q1106" s="32"/>
      <c r="R1106" s="32">
        <f t="shared" si="997"/>
        <v>14953.200000000001</v>
      </c>
      <c r="S1106" s="32">
        <f t="shared" si="998"/>
        <v>7130.3000000000002</v>
      </c>
      <c r="T1106" s="32">
        <f t="shared" si="999"/>
        <v>9973.2000000000007</v>
      </c>
      <c r="U1106" s="32"/>
      <c r="V1106" s="32">
        <f t="shared" si="991"/>
        <v>14953.200000000001</v>
      </c>
      <c r="W1106" s="32">
        <f t="shared" si="992"/>
        <v>7130.3000000000002</v>
      </c>
      <c r="X1106" s="32">
        <f t="shared" si="993"/>
        <v>9973.2000000000007</v>
      </c>
      <c r="Y1106" s="32">
        <v>-2931.5</v>
      </c>
      <c r="Z1106" s="32"/>
      <c r="AA1106" s="32"/>
      <c r="AB1106" s="32">
        <f t="shared" si="956"/>
        <v>12021.700000000001</v>
      </c>
      <c r="AC1106" s="32">
        <f t="shared" si="957"/>
        <v>7130.3000000000002</v>
      </c>
      <c r="AD1106" s="32">
        <f t="shared" si="958"/>
        <v>9973.2000000000007</v>
      </c>
      <c r="AE1106" s="32"/>
      <c r="AF1106" s="33"/>
      <c r="AG1106" s="34"/>
      <c r="AH1106" s="1" t="str">
        <f t="shared" si="959"/>
        <v>0408</v>
      </c>
    </row>
    <row r="1107">
      <c r="A1107" s="14" t="s">
        <v>715</v>
      </c>
      <c r="B1107" s="15" t="s">
        <v>44</v>
      </c>
      <c r="C1107" s="14"/>
      <c r="D1107" s="14"/>
      <c r="E1107" s="31" t="s">
        <v>45</v>
      </c>
      <c r="F1107" s="32">
        <f>F1108</f>
        <v>10.699999999999999</v>
      </c>
      <c r="G1107" s="32">
        <f>G1108</f>
        <v>10.699999999999999</v>
      </c>
      <c r="H1107" s="32">
        <f>H1108</f>
        <v>10.699999999999999</v>
      </c>
      <c r="I1107" s="32">
        <f>I1108</f>
        <v>0</v>
      </c>
      <c r="J1107" s="32">
        <f>J1108</f>
        <v>0</v>
      </c>
      <c r="K1107" s="32">
        <f>K1108</f>
        <v>0</v>
      </c>
      <c r="L1107" s="32">
        <f t="shared" si="980"/>
        <v>10.699999999999999</v>
      </c>
      <c r="M1107" s="32">
        <f t="shared" si="981"/>
        <v>10.699999999999999</v>
      </c>
      <c r="N1107" s="32">
        <f t="shared" si="982"/>
        <v>10.699999999999999</v>
      </c>
      <c r="O1107" s="32">
        <f>O1108</f>
        <v>0</v>
      </c>
      <c r="P1107" s="32">
        <f>P1108</f>
        <v>0</v>
      </c>
      <c r="Q1107" s="32">
        <f>Q1108</f>
        <v>0</v>
      </c>
      <c r="R1107" s="32">
        <f t="shared" si="997"/>
        <v>10.699999999999999</v>
      </c>
      <c r="S1107" s="32">
        <f t="shared" si="998"/>
        <v>10.699999999999999</v>
      </c>
      <c r="T1107" s="32">
        <f t="shared" si="999"/>
        <v>10.699999999999999</v>
      </c>
      <c r="U1107" s="32">
        <f>U1108</f>
        <v>0</v>
      </c>
      <c r="V1107" s="32">
        <f t="shared" si="991"/>
        <v>10.699999999999999</v>
      </c>
      <c r="W1107" s="32">
        <f t="shared" si="992"/>
        <v>10.699999999999999</v>
      </c>
      <c r="X1107" s="32">
        <f t="shared" si="993"/>
        <v>10.699999999999999</v>
      </c>
      <c r="Y1107" s="32">
        <f>Y1108</f>
        <v>0</v>
      </c>
      <c r="Z1107" s="32">
        <f>Z1108</f>
        <v>0</v>
      </c>
      <c r="AA1107" s="32">
        <f>AA1108</f>
        <v>0</v>
      </c>
      <c r="AB1107" s="32">
        <f t="shared" si="956"/>
        <v>10.699999999999999</v>
      </c>
      <c r="AC1107" s="32">
        <f t="shared" si="957"/>
        <v>10.699999999999999</v>
      </c>
      <c r="AD1107" s="32">
        <f t="shared" si="958"/>
        <v>10.699999999999999</v>
      </c>
      <c r="AE1107" s="32">
        <f>AE1108</f>
        <v>0</v>
      </c>
      <c r="AF1107" s="33"/>
      <c r="AG1107" s="34"/>
      <c r="AH1107" s="1" t="str">
        <f t="shared" si="959"/>
        <v/>
      </c>
    </row>
    <row r="1108">
      <c r="A1108" s="14" t="s">
        <v>715</v>
      </c>
      <c r="B1108" s="15">
        <v>800</v>
      </c>
      <c r="C1108" s="14" t="s">
        <v>238</v>
      </c>
      <c r="D1108" s="14" t="s">
        <v>69</v>
      </c>
      <c r="E1108" s="31" t="s">
        <v>694</v>
      </c>
      <c r="F1108" s="32">
        <v>10.699999999999999</v>
      </c>
      <c r="G1108" s="32">
        <v>10.699999999999999</v>
      </c>
      <c r="H1108" s="32">
        <v>10.699999999999999</v>
      </c>
      <c r="I1108" s="32"/>
      <c r="J1108" s="32"/>
      <c r="K1108" s="32"/>
      <c r="L1108" s="32">
        <f t="shared" si="980"/>
        <v>10.699999999999999</v>
      </c>
      <c r="M1108" s="32">
        <f t="shared" si="981"/>
        <v>10.699999999999999</v>
      </c>
      <c r="N1108" s="32">
        <f t="shared" si="982"/>
        <v>10.699999999999999</v>
      </c>
      <c r="O1108" s="32"/>
      <c r="P1108" s="32"/>
      <c r="Q1108" s="32"/>
      <c r="R1108" s="32">
        <f t="shared" si="997"/>
        <v>10.699999999999999</v>
      </c>
      <c r="S1108" s="32">
        <f t="shared" si="998"/>
        <v>10.699999999999999</v>
      </c>
      <c r="T1108" s="32">
        <f t="shared" si="999"/>
        <v>10.699999999999999</v>
      </c>
      <c r="U1108" s="32"/>
      <c r="V1108" s="32">
        <f t="shared" si="991"/>
        <v>10.699999999999999</v>
      </c>
      <c r="W1108" s="32">
        <f t="shared" si="992"/>
        <v>10.699999999999999</v>
      </c>
      <c r="X1108" s="32">
        <f t="shared" si="993"/>
        <v>10.699999999999999</v>
      </c>
      <c r="Y1108" s="32"/>
      <c r="Z1108" s="32"/>
      <c r="AA1108" s="32"/>
      <c r="AB1108" s="32">
        <f t="shared" si="956"/>
        <v>10.699999999999999</v>
      </c>
      <c r="AC1108" s="32">
        <f t="shared" si="957"/>
        <v>10.699999999999999</v>
      </c>
      <c r="AD1108" s="32">
        <f t="shared" si="958"/>
        <v>10.699999999999999</v>
      </c>
      <c r="AE1108" s="32"/>
      <c r="AF1108" s="33"/>
      <c r="AG1108" s="34"/>
      <c r="AH1108" s="1" t="str">
        <f t="shared" si="959"/>
        <v>0408</v>
      </c>
    </row>
    <row r="1109" s="17" customFormat="1" ht="47.25">
      <c r="A1109" s="18" t="s">
        <v>716</v>
      </c>
      <c r="B1109" s="19"/>
      <c r="C1109" s="18"/>
      <c r="D1109" s="18"/>
      <c r="E1109" s="20" t="s">
        <v>717</v>
      </c>
      <c r="F1109" s="21">
        <f>F1110+F1160+F1227</f>
        <v>2599966</v>
      </c>
      <c r="G1109" s="21">
        <f>G1110+G1160+G1227</f>
        <v>2517041.2000000002</v>
      </c>
      <c r="H1109" s="21">
        <f>H1110+H1160+H1227</f>
        <v>1360040.3</v>
      </c>
      <c r="I1109" s="21">
        <f>I1110+I1160+I1227</f>
        <v>257128.35800000001</v>
      </c>
      <c r="J1109" s="21">
        <f>J1110+J1160+J1227</f>
        <v>136045.158</v>
      </c>
      <c r="K1109" s="21">
        <f>K1110+K1160+K1227</f>
        <v>136045.158</v>
      </c>
      <c r="L1109" s="21">
        <f t="shared" si="980"/>
        <v>2857094.358</v>
      </c>
      <c r="M1109" s="21">
        <f t="shared" si="981"/>
        <v>2653086.358</v>
      </c>
      <c r="N1109" s="21">
        <f t="shared" si="982"/>
        <v>1496085.4580000001</v>
      </c>
      <c r="O1109" s="21">
        <f>O1110+O1160+O1227</f>
        <v>142475.00800000003</v>
      </c>
      <c r="P1109" s="21">
        <f>P1110+P1160+P1227</f>
        <v>262816.78600000002</v>
      </c>
      <c r="Q1109" s="21">
        <f>Q1110+Q1160+Q1227</f>
        <v>213972.367</v>
      </c>
      <c r="R1109" s="21">
        <f t="shared" si="997"/>
        <v>2999569.3659999999</v>
      </c>
      <c r="S1109" s="21">
        <f t="shared" si="998"/>
        <v>2915903.1439999999</v>
      </c>
      <c r="T1109" s="21">
        <f t="shared" si="999"/>
        <v>1710057.8250000002</v>
      </c>
      <c r="U1109" s="21">
        <f>U1110+U1160+U1227</f>
        <v>-2651.6999999999998</v>
      </c>
      <c r="V1109" s="21">
        <f t="shared" si="991"/>
        <v>2996917.6659999997</v>
      </c>
      <c r="W1109" s="21">
        <f t="shared" si="992"/>
        <v>2915903.1439999999</v>
      </c>
      <c r="X1109" s="21">
        <f t="shared" si="993"/>
        <v>1710057.8250000002</v>
      </c>
      <c r="Y1109" s="21">
        <f>Y1110+Y1160+Y1227</f>
        <v>29927.633000000002</v>
      </c>
      <c r="Z1109" s="21">
        <f>Z1110+Z1160+Z1227</f>
        <v>19751.561000000002</v>
      </c>
      <c r="AA1109" s="21">
        <f>AA1110+AA1160+AA1227</f>
        <v>0</v>
      </c>
      <c r="AB1109" s="21">
        <f t="shared" si="956"/>
        <v>3026845.2989999996</v>
      </c>
      <c r="AC1109" s="21">
        <f t="shared" si="957"/>
        <v>2935654.7050000001</v>
      </c>
      <c r="AD1109" s="21">
        <f t="shared" si="958"/>
        <v>1710057.8250000002</v>
      </c>
      <c r="AE1109" s="21">
        <f>AE1110+AE1160+AE1227</f>
        <v>0</v>
      </c>
      <c r="AF1109" s="22"/>
      <c r="AG1109" s="23"/>
      <c r="AH1109" s="17" t="str">
        <f t="shared" si="959"/>
        <v/>
      </c>
    </row>
    <row r="1110" s="24" customFormat="1" ht="31.5">
      <c r="A1110" s="25" t="s">
        <v>718</v>
      </c>
      <c r="B1110" s="26"/>
      <c r="C1110" s="25"/>
      <c r="D1110" s="25"/>
      <c r="E1110" s="27" t="s">
        <v>259</v>
      </c>
      <c r="F1110" s="28">
        <f>F1111+F1123</f>
        <v>897644</v>
      </c>
      <c r="G1110" s="28">
        <f>G1111+G1123</f>
        <v>477044</v>
      </c>
      <c r="H1110" s="28">
        <f>H1111+H1123</f>
        <v>0</v>
      </c>
      <c r="I1110" s="28">
        <f>I1111+I1123</f>
        <v>61540.300000000003</v>
      </c>
      <c r="J1110" s="28">
        <f>J1111+J1123</f>
        <v>43558</v>
      </c>
      <c r="K1110" s="28">
        <f>K1111+K1123</f>
        <v>0</v>
      </c>
      <c r="L1110" s="28">
        <f t="shared" si="980"/>
        <v>959184.30000000005</v>
      </c>
      <c r="M1110" s="28">
        <f t="shared" si="981"/>
        <v>520602</v>
      </c>
      <c r="N1110" s="28">
        <f t="shared" si="982"/>
        <v>0</v>
      </c>
      <c r="O1110" s="28">
        <f>O1111+O1123</f>
        <v>0</v>
      </c>
      <c r="P1110" s="28">
        <f>P1111+P1123</f>
        <v>164292.31699999998</v>
      </c>
      <c r="Q1110" s="28">
        <f>Q1111+Q1123</f>
        <v>0</v>
      </c>
      <c r="R1110" s="28">
        <f t="shared" si="997"/>
        <v>959184.30000000005</v>
      </c>
      <c r="S1110" s="28">
        <f t="shared" si="998"/>
        <v>684894.31700000004</v>
      </c>
      <c r="T1110" s="28">
        <f t="shared" si="999"/>
        <v>0</v>
      </c>
      <c r="U1110" s="28">
        <f>U1111+U1123</f>
        <v>0</v>
      </c>
      <c r="V1110" s="28">
        <f t="shared" si="991"/>
        <v>959184.30000000005</v>
      </c>
      <c r="W1110" s="28">
        <f t="shared" si="992"/>
        <v>684894.31700000004</v>
      </c>
      <c r="X1110" s="28">
        <f t="shared" si="993"/>
        <v>0</v>
      </c>
      <c r="Y1110" s="28">
        <f>Y1111+Y1123</f>
        <v>0</v>
      </c>
      <c r="Z1110" s="28">
        <f>Z1111+Z1123</f>
        <v>0</v>
      </c>
      <c r="AA1110" s="28">
        <f>AA1111+AA1123</f>
        <v>0</v>
      </c>
      <c r="AB1110" s="28">
        <f t="shared" si="956"/>
        <v>959184.30000000005</v>
      </c>
      <c r="AC1110" s="28">
        <f t="shared" si="957"/>
        <v>684894.31700000004</v>
      </c>
      <c r="AD1110" s="28">
        <f t="shared" si="958"/>
        <v>0</v>
      </c>
      <c r="AE1110" s="28">
        <f>AE1111+AE1123</f>
        <v>0</v>
      </c>
      <c r="AF1110" s="29"/>
      <c r="AG1110" s="30"/>
      <c r="AH1110" s="24" t="str">
        <f t="shared" si="959"/>
        <v/>
      </c>
    </row>
    <row r="1111" ht="31.5">
      <c r="A1111" s="14" t="s">
        <v>719</v>
      </c>
      <c r="B1111" s="15"/>
      <c r="C1111" s="14"/>
      <c r="D1111" s="14"/>
      <c r="E1111" s="31" t="s">
        <v>539</v>
      </c>
      <c r="F1111" s="32">
        <f>F1115</f>
        <v>700000</v>
      </c>
      <c r="G1111" s="32">
        <f>G1115</f>
        <v>400000</v>
      </c>
      <c r="H1111" s="32">
        <f>H1115</f>
        <v>0</v>
      </c>
      <c r="I1111" s="32">
        <f>I1115</f>
        <v>0</v>
      </c>
      <c r="J1111" s="32">
        <f>J1115</f>
        <v>0</v>
      </c>
      <c r="K1111" s="32">
        <f>K1115</f>
        <v>0</v>
      </c>
      <c r="L1111" s="32">
        <f t="shared" si="980"/>
        <v>700000</v>
      </c>
      <c r="M1111" s="32">
        <f t="shared" si="981"/>
        <v>400000</v>
      </c>
      <c r="N1111" s="32">
        <f t="shared" si="982"/>
        <v>0</v>
      </c>
      <c r="O1111" s="32">
        <f>O1115+O1112+O1120</f>
        <v>0</v>
      </c>
      <c r="P1111" s="32">
        <f>P1115+P1112+P1120</f>
        <v>164292.31699999998</v>
      </c>
      <c r="Q1111" s="32">
        <f>Q1115+Q1112+Q1120</f>
        <v>0</v>
      </c>
      <c r="R1111" s="32">
        <f t="shared" si="997"/>
        <v>700000</v>
      </c>
      <c r="S1111" s="32">
        <f t="shared" si="998"/>
        <v>564292.31700000004</v>
      </c>
      <c r="T1111" s="32">
        <f t="shared" si="999"/>
        <v>0</v>
      </c>
      <c r="U1111" s="32">
        <f>U1115+U1112+U1120</f>
        <v>0</v>
      </c>
      <c r="V1111" s="32">
        <f t="shared" si="991"/>
        <v>700000</v>
      </c>
      <c r="W1111" s="32">
        <f t="shared" si="992"/>
        <v>564292.31700000004</v>
      </c>
      <c r="X1111" s="32">
        <f t="shared" si="993"/>
        <v>0</v>
      </c>
      <c r="Y1111" s="32">
        <f>Y1115+Y1112+Y1120</f>
        <v>0</v>
      </c>
      <c r="Z1111" s="32">
        <f>Z1115+Z1112+Z1120</f>
        <v>0</v>
      </c>
      <c r="AA1111" s="32">
        <f>AA1115+AA1112+AA1120</f>
        <v>0</v>
      </c>
      <c r="AB1111" s="32">
        <f t="shared" si="956"/>
        <v>700000</v>
      </c>
      <c r="AC1111" s="32">
        <f t="shared" si="957"/>
        <v>564292.31700000004</v>
      </c>
      <c r="AD1111" s="32">
        <f t="shared" si="958"/>
        <v>0</v>
      </c>
      <c r="AE1111" s="32">
        <f>AE1115+AE1112+AE1120</f>
        <v>0</v>
      </c>
      <c r="AF1111" s="33"/>
      <c r="AG1111" s="34"/>
      <c r="AH1111" s="1" t="str">
        <f t="shared" si="959"/>
        <v/>
      </c>
    </row>
    <row r="1112" ht="31.5">
      <c r="A1112" s="14" t="s">
        <v>720</v>
      </c>
      <c r="B1112" s="15"/>
      <c r="C1112" s="14"/>
      <c r="D1112" s="14"/>
      <c r="E1112" s="35" t="s">
        <v>721</v>
      </c>
      <c r="F1112" s="32"/>
      <c r="G1112" s="32"/>
      <c r="H1112" s="32"/>
      <c r="I1112" s="32"/>
      <c r="J1112" s="32"/>
      <c r="K1112" s="32"/>
      <c r="L1112" s="32"/>
      <c r="M1112" s="32"/>
      <c r="N1112" s="32"/>
      <c r="O1112" s="32">
        <f t="shared" ref="O1112:O1113" si="1014">O1113</f>
        <v>0</v>
      </c>
      <c r="P1112" s="32">
        <f t="shared" ref="P1112:P1113" si="1015">P1113</f>
        <v>22140.812999999998</v>
      </c>
      <c r="Q1112" s="32">
        <f t="shared" ref="Q1112:Q1113" si="1016">Q1113</f>
        <v>0</v>
      </c>
      <c r="R1112" s="32">
        <f t="shared" si="997"/>
        <v>0</v>
      </c>
      <c r="S1112" s="32">
        <f t="shared" si="998"/>
        <v>22140.812999999998</v>
      </c>
      <c r="T1112" s="32">
        <f t="shared" si="999"/>
        <v>0</v>
      </c>
      <c r="U1112" s="32">
        <f t="shared" ref="U1112:U1113" si="1017">U1113</f>
        <v>0</v>
      </c>
      <c r="V1112" s="32">
        <f t="shared" si="991"/>
        <v>0</v>
      </c>
      <c r="W1112" s="32">
        <f t="shared" si="992"/>
        <v>22140.812999999998</v>
      </c>
      <c r="X1112" s="32">
        <f t="shared" si="993"/>
        <v>0</v>
      </c>
      <c r="Y1112" s="32">
        <f t="shared" ref="Y1112:Y1113" si="1018">Y1113</f>
        <v>0</v>
      </c>
      <c r="Z1112" s="32">
        <f t="shared" ref="Z1112:Z1113" si="1019">Z1113</f>
        <v>0</v>
      </c>
      <c r="AA1112" s="32">
        <f t="shared" ref="AA1112:AA1113" si="1020">AA1113</f>
        <v>0</v>
      </c>
      <c r="AB1112" s="32">
        <f t="shared" si="956"/>
        <v>0</v>
      </c>
      <c r="AC1112" s="32">
        <f t="shared" si="957"/>
        <v>22140.812999999998</v>
      </c>
      <c r="AD1112" s="32">
        <f t="shared" si="958"/>
        <v>0</v>
      </c>
      <c r="AE1112" s="32">
        <f t="shared" ref="AE1112:AE1113" si="1021">AE1113</f>
        <v>0</v>
      </c>
      <c r="AF1112" s="33"/>
      <c r="AG1112" s="34"/>
      <c r="AH1112" s="1" t="str">
        <f t="shared" si="959"/>
        <v/>
      </c>
    </row>
    <row r="1113" ht="31.5">
      <c r="A1113" s="14" t="s">
        <v>720</v>
      </c>
      <c r="B1113" s="15" t="s">
        <v>55</v>
      </c>
      <c r="C1113" s="14"/>
      <c r="D1113" s="14"/>
      <c r="E1113" s="31" t="s">
        <v>56</v>
      </c>
      <c r="F1113" s="32"/>
      <c r="G1113" s="32"/>
      <c r="H1113" s="32"/>
      <c r="I1113" s="32"/>
      <c r="J1113" s="32"/>
      <c r="K1113" s="32"/>
      <c r="L1113" s="32"/>
      <c r="M1113" s="32"/>
      <c r="N1113" s="32"/>
      <c r="O1113" s="32">
        <f t="shared" si="1014"/>
        <v>0</v>
      </c>
      <c r="P1113" s="32">
        <f t="shared" si="1015"/>
        <v>22140.812999999998</v>
      </c>
      <c r="Q1113" s="32">
        <f t="shared" si="1016"/>
        <v>0</v>
      </c>
      <c r="R1113" s="32">
        <f t="shared" si="997"/>
        <v>0</v>
      </c>
      <c r="S1113" s="32">
        <f t="shared" si="998"/>
        <v>22140.812999999998</v>
      </c>
      <c r="T1113" s="32">
        <f t="shared" si="999"/>
        <v>0</v>
      </c>
      <c r="U1113" s="32">
        <f t="shared" si="1017"/>
        <v>0</v>
      </c>
      <c r="V1113" s="32">
        <f t="shared" si="991"/>
        <v>0</v>
      </c>
      <c r="W1113" s="32">
        <f t="shared" si="992"/>
        <v>22140.812999999998</v>
      </c>
      <c r="X1113" s="32">
        <f t="shared" si="993"/>
        <v>0</v>
      </c>
      <c r="Y1113" s="32">
        <f t="shared" si="1018"/>
        <v>0</v>
      </c>
      <c r="Z1113" s="32">
        <f t="shared" si="1019"/>
        <v>0</v>
      </c>
      <c r="AA1113" s="32">
        <f t="shared" si="1020"/>
        <v>0</v>
      </c>
      <c r="AB1113" s="32">
        <f t="shared" si="956"/>
        <v>0</v>
      </c>
      <c r="AC1113" s="32">
        <f t="shared" si="957"/>
        <v>22140.812999999998</v>
      </c>
      <c r="AD1113" s="32">
        <f t="shared" si="958"/>
        <v>0</v>
      </c>
      <c r="AE1113" s="32">
        <f t="shared" si="1021"/>
        <v>0</v>
      </c>
      <c r="AF1113" s="33"/>
      <c r="AG1113" s="34"/>
      <c r="AH1113" s="1" t="str">
        <f t="shared" si="959"/>
        <v/>
      </c>
    </row>
    <row r="1114" ht="31.5">
      <c r="A1114" s="14" t="s">
        <v>720</v>
      </c>
      <c r="B1114" s="15">
        <v>600</v>
      </c>
      <c r="C1114" s="14" t="s">
        <v>50</v>
      </c>
      <c r="D1114" s="14" t="s">
        <v>31</v>
      </c>
      <c r="E1114" s="31" t="s">
        <v>722</v>
      </c>
      <c r="F1114" s="32"/>
      <c r="G1114" s="32"/>
      <c r="H1114" s="32"/>
      <c r="I1114" s="32"/>
      <c r="J1114" s="32"/>
      <c r="K1114" s="32"/>
      <c r="L1114" s="32"/>
      <c r="M1114" s="32"/>
      <c r="N1114" s="32"/>
      <c r="O1114" s="32"/>
      <c r="P1114" s="32">
        <v>22140.812999999998</v>
      </c>
      <c r="Q1114" s="32"/>
      <c r="R1114" s="32">
        <f t="shared" si="997"/>
        <v>0</v>
      </c>
      <c r="S1114" s="32">
        <f t="shared" si="998"/>
        <v>22140.812999999998</v>
      </c>
      <c r="T1114" s="32">
        <f t="shared" si="999"/>
        <v>0</v>
      </c>
      <c r="U1114" s="32"/>
      <c r="V1114" s="32">
        <f t="shared" si="991"/>
        <v>0</v>
      </c>
      <c r="W1114" s="32">
        <f t="shared" si="992"/>
        <v>22140.812999999998</v>
      </c>
      <c r="X1114" s="32">
        <f t="shared" si="993"/>
        <v>0</v>
      </c>
      <c r="Y1114" s="32"/>
      <c r="Z1114" s="32"/>
      <c r="AA1114" s="32"/>
      <c r="AB1114" s="32">
        <f t="shared" si="956"/>
        <v>0</v>
      </c>
      <c r="AC1114" s="32">
        <f t="shared" si="957"/>
        <v>22140.812999999998</v>
      </c>
      <c r="AD1114" s="32">
        <f t="shared" si="958"/>
        <v>0</v>
      </c>
      <c r="AE1114" s="32"/>
      <c r="AF1114" s="33"/>
      <c r="AG1114" s="34"/>
      <c r="AH1114" s="1" t="str">
        <f t="shared" si="959"/>
        <v>0501</v>
      </c>
    </row>
    <row r="1115" ht="31.5">
      <c r="A1115" s="14" t="s">
        <v>723</v>
      </c>
      <c r="B1115" s="15"/>
      <c r="C1115" s="14"/>
      <c r="D1115" s="14"/>
      <c r="E1115" s="31" t="s">
        <v>724</v>
      </c>
      <c r="F1115" s="32">
        <f>F1116+F1118</f>
        <v>700000</v>
      </c>
      <c r="G1115" s="32">
        <f>G1116+G1118</f>
        <v>400000</v>
      </c>
      <c r="H1115" s="32">
        <f>H1116+H1118</f>
        <v>0</v>
      </c>
      <c r="I1115" s="32">
        <f>I1116+I1118</f>
        <v>0</v>
      </c>
      <c r="J1115" s="32">
        <f>J1116+J1118</f>
        <v>0</v>
      </c>
      <c r="K1115" s="32">
        <f>K1116+K1118</f>
        <v>0</v>
      </c>
      <c r="L1115" s="32">
        <f t="shared" si="980"/>
        <v>700000</v>
      </c>
      <c r="M1115" s="32">
        <f t="shared" si="981"/>
        <v>400000</v>
      </c>
      <c r="N1115" s="32">
        <f t="shared" si="982"/>
        <v>0</v>
      </c>
      <c r="O1115" s="32">
        <f>O1116+O1118</f>
        <v>0</v>
      </c>
      <c r="P1115" s="32">
        <f>P1116+P1118</f>
        <v>133250.155</v>
      </c>
      <c r="Q1115" s="32">
        <f>Q1116+Q1118</f>
        <v>0</v>
      </c>
      <c r="R1115" s="32">
        <f t="shared" si="997"/>
        <v>700000</v>
      </c>
      <c r="S1115" s="32">
        <f t="shared" si="998"/>
        <v>533250.15500000003</v>
      </c>
      <c r="T1115" s="32">
        <f t="shared" si="999"/>
        <v>0</v>
      </c>
      <c r="U1115" s="32">
        <f>U1116+U1118</f>
        <v>0</v>
      </c>
      <c r="V1115" s="32">
        <f t="shared" si="991"/>
        <v>700000</v>
      </c>
      <c r="W1115" s="32">
        <f t="shared" si="992"/>
        <v>533250.15500000003</v>
      </c>
      <c r="X1115" s="32">
        <f t="shared" si="993"/>
        <v>0</v>
      </c>
      <c r="Y1115" s="32">
        <f>Y1116+Y1118</f>
        <v>0</v>
      </c>
      <c r="Z1115" s="32">
        <f>Z1116+Z1118</f>
        <v>0</v>
      </c>
      <c r="AA1115" s="32">
        <f>AA1116+AA1118</f>
        <v>0</v>
      </c>
      <c r="AB1115" s="32">
        <f t="shared" si="956"/>
        <v>700000</v>
      </c>
      <c r="AC1115" s="32">
        <f t="shared" si="957"/>
        <v>533250.15500000003</v>
      </c>
      <c r="AD1115" s="32">
        <f t="shared" si="958"/>
        <v>0</v>
      </c>
      <c r="AE1115" s="32">
        <f>AE1116+AE1118</f>
        <v>0</v>
      </c>
      <c r="AF1115" s="33"/>
      <c r="AG1115" s="34"/>
      <c r="AH1115" s="1" t="str">
        <f t="shared" si="959"/>
        <v/>
      </c>
    </row>
    <row r="1116" ht="47.25">
      <c r="A1116" s="14" t="s">
        <v>723</v>
      </c>
      <c r="B1116" s="15" t="s">
        <v>55</v>
      </c>
      <c r="C1116" s="14"/>
      <c r="D1116" s="14"/>
      <c r="E1116" s="31" t="s">
        <v>56</v>
      </c>
      <c r="F1116" s="32">
        <f t="shared" ref="F1116:F1140" si="1022">F1117</f>
        <v>652349.19999999995</v>
      </c>
      <c r="G1116" s="32">
        <f>G1117</f>
        <v>193205.60000000001</v>
      </c>
      <c r="H1116" s="32">
        <f>H1117</f>
        <v>0</v>
      </c>
      <c r="I1116" s="32">
        <f>I1117</f>
        <v>0</v>
      </c>
      <c r="J1116" s="32">
        <f>J1117</f>
        <v>0</v>
      </c>
      <c r="K1116" s="32">
        <f>K1117</f>
        <v>0</v>
      </c>
      <c r="L1116" s="32">
        <f t="shared" si="980"/>
        <v>652349.19999999995</v>
      </c>
      <c r="M1116" s="32">
        <f t="shared" si="981"/>
        <v>193205.60000000001</v>
      </c>
      <c r="N1116" s="32">
        <f t="shared" si="982"/>
        <v>0</v>
      </c>
      <c r="O1116" s="32">
        <f>O1117</f>
        <v>0</v>
      </c>
      <c r="P1116" s="32">
        <f>P1117</f>
        <v>133250.155</v>
      </c>
      <c r="Q1116" s="32">
        <f>Q1117</f>
        <v>0</v>
      </c>
      <c r="R1116" s="32">
        <f t="shared" si="997"/>
        <v>652349.19999999995</v>
      </c>
      <c r="S1116" s="32">
        <f t="shared" si="998"/>
        <v>326455.755</v>
      </c>
      <c r="T1116" s="32">
        <f t="shared" si="999"/>
        <v>0</v>
      </c>
      <c r="U1116" s="32">
        <f>U1117</f>
        <v>0</v>
      </c>
      <c r="V1116" s="32">
        <f t="shared" si="991"/>
        <v>652349.19999999995</v>
      </c>
      <c r="W1116" s="32">
        <f t="shared" si="992"/>
        <v>326455.755</v>
      </c>
      <c r="X1116" s="32">
        <f t="shared" si="993"/>
        <v>0</v>
      </c>
      <c r="Y1116" s="32">
        <f>Y1117</f>
        <v>0</v>
      </c>
      <c r="Z1116" s="32">
        <f>Z1117</f>
        <v>0</v>
      </c>
      <c r="AA1116" s="32">
        <f>AA1117</f>
        <v>0</v>
      </c>
      <c r="AB1116" s="32">
        <f t="shared" si="956"/>
        <v>652349.19999999995</v>
      </c>
      <c r="AC1116" s="32">
        <f t="shared" si="957"/>
        <v>326455.755</v>
      </c>
      <c r="AD1116" s="32">
        <f t="shared" si="958"/>
        <v>0</v>
      </c>
      <c r="AE1116" s="32">
        <f>AE1117</f>
        <v>0</v>
      </c>
      <c r="AF1116" s="33"/>
      <c r="AG1116" s="34"/>
      <c r="AH1116" s="1" t="str">
        <f t="shared" si="959"/>
        <v/>
      </c>
    </row>
    <row r="1117">
      <c r="A1117" s="14" t="s">
        <v>723</v>
      </c>
      <c r="B1117" s="15">
        <v>600</v>
      </c>
      <c r="C1117" s="14" t="s">
        <v>50</v>
      </c>
      <c r="D1117" s="14" t="s">
        <v>31</v>
      </c>
      <c r="E1117" s="31" t="s">
        <v>722</v>
      </c>
      <c r="F1117" s="32">
        <v>652349.19999999995</v>
      </c>
      <c r="G1117" s="32">
        <v>193205.60000000001</v>
      </c>
      <c r="H1117" s="32"/>
      <c r="I1117" s="32"/>
      <c r="J1117" s="32"/>
      <c r="K1117" s="32"/>
      <c r="L1117" s="32">
        <f t="shared" si="980"/>
        <v>652349.19999999995</v>
      </c>
      <c r="M1117" s="32">
        <f t="shared" si="981"/>
        <v>193205.60000000001</v>
      </c>
      <c r="N1117" s="32">
        <f t="shared" si="982"/>
        <v>0</v>
      </c>
      <c r="O1117" s="32"/>
      <c r="P1117" s="32">
        <v>133250.155</v>
      </c>
      <c r="Q1117" s="32"/>
      <c r="R1117" s="32">
        <f t="shared" si="997"/>
        <v>652349.19999999995</v>
      </c>
      <c r="S1117" s="32">
        <f t="shared" si="998"/>
        <v>326455.755</v>
      </c>
      <c r="T1117" s="32">
        <f t="shared" si="999"/>
        <v>0</v>
      </c>
      <c r="U1117" s="32"/>
      <c r="V1117" s="32">
        <f t="shared" si="991"/>
        <v>652349.19999999995</v>
      </c>
      <c r="W1117" s="32">
        <f t="shared" si="992"/>
        <v>326455.755</v>
      </c>
      <c r="X1117" s="32">
        <f t="shared" si="993"/>
        <v>0</v>
      </c>
      <c r="Y1117" s="32"/>
      <c r="Z1117" s="32"/>
      <c r="AA1117" s="32"/>
      <c r="AB1117" s="32">
        <f t="shared" si="956"/>
        <v>652349.19999999995</v>
      </c>
      <c r="AC1117" s="32">
        <f t="shared" si="957"/>
        <v>326455.755</v>
      </c>
      <c r="AD1117" s="32">
        <f t="shared" si="958"/>
        <v>0</v>
      </c>
      <c r="AE1117" s="32"/>
      <c r="AF1117" s="33"/>
      <c r="AG1117" s="34"/>
      <c r="AH1117" s="1" t="str">
        <f t="shared" si="959"/>
        <v>0501</v>
      </c>
    </row>
    <row r="1118">
      <c r="A1118" s="14" t="s">
        <v>723</v>
      </c>
      <c r="B1118" s="15" t="s">
        <v>44</v>
      </c>
      <c r="C1118" s="14"/>
      <c r="D1118" s="14"/>
      <c r="E1118" s="31" t="s">
        <v>45</v>
      </c>
      <c r="F1118" s="32">
        <f t="shared" si="1022"/>
        <v>47650.800000000003</v>
      </c>
      <c r="G1118" s="32">
        <f>G1119</f>
        <v>206794.39999999999</v>
      </c>
      <c r="H1118" s="32">
        <f>H1119</f>
        <v>0</v>
      </c>
      <c r="I1118" s="32">
        <f>I1119</f>
        <v>0</v>
      </c>
      <c r="J1118" s="32">
        <f>J1119</f>
        <v>0</v>
      </c>
      <c r="K1118" s="32">
        <f>K1119</f>
        <v>0</v>
      </c>
      <c r="L1118" s="32">
        <f t="shared" si="980"/>
        <v>47650.800000000003</v>
      </c>
      <c r="M1118" s="32">
        <f t="shared" si="981"/>
        <v>206794.39999999999</v>
      </c>
      <c r="N1118" s="32">
        <f t="shared" si="982"/>
        <v>0</v>
      </c>
      <c r="O1118" s="32">
        <f>O1119</f>
        <v>0</v>
      </c>
      <c r="P1118" s="32">
        <f>P1119</f>
        <v>0</v>
      </c>
      <c r="Q1118" s="32">
        <f>Q1119</f>
        <v>0</v>
      </c>
      <c r="R1118" s="32">
        <f t="shared" si="997"/>
        <v>47650.800000000003</v>
      </c>
      <c r="S1118" s="32">
        <f t="shared" si="998"/>
        <v>206794.39999999999</v>
      </c>
      <c r="T1118" s="32">
        <f t="shared" si="999"/>
        <v>0</v>
      </c>
      <c r="U1118" s="32">
        <f>U1119</f>
        <v>0</v>
      </c>
      <c r="V1118" s="32">
        <f t="shared" si="991"/>
        <v>47650.800000000003</v>
      </c>
      <c r="W1118" s="32">
        <f t="shared" si="992"/>
        <v>206794.39999999999</v>
      </c>
      <c r="X1118" s="32">
        <f t="shared" si="993"/>
        <v>0</v>
      </c>
      <c r="Y1118" s="32">
        <f>Y1119</f>
        <v>0</v>
      </c>
      <c r="Z1118" s="32">
        <f>Z1119</f>
        <v>0</v>
      </c>
      <c r="AA1118" s="32">
        <f>AA1119</f>
        <v>0</v>
      </c>
      <c r="AB1118" s="32">
        <f t="shared" si="956"/>
        <v>47650.800000000003</v>
      </c>
      <c r="AC1118" s="32">
        <f t="shared" si="957"/>
        <v>206794.39999999999</v>
      </c>
      <c r="AD1118" s="32">
        <f t="shared" si="958"/>
        <v>0</v>
      </c>
      <c r="AE1118" s="32">
        <f>AE1119</f>
        <v>0</v>
      </c>
      <c r="AF1118" s="33"/>
      <c r="AG1118" s="34"/>
      <c r="AH1118" s="1" t="str">
        <f t="shared" si="959"/>
        <v/>
      </c>
    </row>
    <row r="1119">
      <c r="A1119" s="14" t="s">
        <v>723</v>
      </c>
      <c r="B1119" s="15">
        <v>800</v>
      </c>
      <c r="C1119" s="14" t="s">
        <v>50</v>
      </c>
      <c r="D1119" s="14" t="s">
        <v>31</v>
      </c>
      <c r="E1119" s="31" t="s">
        <v>722</v>
      </c>
      <c r="F1119" s="32">
        <v>47650.800000000003</v>
      </c>
      <c r="G1119" s="32">
        <v>206794.39999999999</v>
      </c>
      <c r="H1119" s="32"/>
      <c r="I1119" s="32"/>
      <c r="J1119" s="32"/>
      <c r="K1119" s="32"/>
      <c r="L1119" s="32">
        <f t="shared" si="980"/>
        <v>47650.800000000003</v>
      </c>
      <c r="M1119" s="32">
        <f t="shared" si="981"/>
        <v>206794.39999999999</v>
      </c>
      <c r="N1119" s="32">
        <f t="shared" si="982"/>
        <v>0</v>
      </c>
      <c r="O1119" s="32"/>
      <c r="P1119" s="32"/>
      <c r="Q1119" s="32"/>
      <c r="R1119" s="32">
        <f t="shared" si="997"/>
        <v>47650.800000000003</v>
      </c>
      <c r="S1119" s="32">
        <f t="shared" si="998"/>
        <v>206794.39999999999</v>
      </c>
      <c r="T1119" s="32">
        <f t="shared" si="999"/>
        <v>0</v>
      </c>
      <c r="U1119" s="32"/>
      <c r="V1119" s="32">
        <f t="shared" si="991"/>
        <v>47650.800000000003</v>
      </c>
      <c r="W1119" s="32">
        <f t="shared" si="992"/>
        <v>206794.39999999999</v>
      </c>
      <c r="X1119" s="32">
        <f t="shared" si="993"/>
        <v>0</v>
      </c>
      <c r="Y1119" s="32"/>
      <c r="Z1119" s="32"/>
      <c r="AA1119" s="32"/>
      <c r="AB1119" s="32">
        <f t="shared" si="956"/>
        <v>47650.800000000003</v>
      </c>
      <c r="AC1119" s="32">
        <f t="shared" si="957"/>
        <v>206794.39999999999</v>
      </c>
      <c r="AD1119" s="32">
        <f t="shared" si="958"/>
        <v>0</v>
      </c>
      <c r="AE1119" s="32"/>
      <c r="AF1119" s="33"/>
      <c r="AG1119" s="34"/>
      <c r="AH1119" s="1" t="str">
        <f t="shared" si="959"/>
        <v>0501</v>
      </c>
    </row>
    <row r="1120">
      <c r="A1120" s="14" t="s">
        <v>725</v>
      </c>
      <c r="B1120" s="15"/>
      <c r="C1120" s="14"/>
      <c r="D1120" s="14"/>
      <c r="E1120" s="35" t="s">
        <v>547</v>
      </c>
      <c r="F1120" s="32"/>
      <c r="G1120" s="32"/>
      <c r="H1120" s="32"/>
      <c r="I1120" s="32"/>
      <c r="J1120" s="32"/>
      <c r="K1120" s="32"/>
      <c r="L1120" s="32"/>
      <c r="M1120" s="32"/>
      <c r="N1120" s="32"/>
      <c r="O1120" s="32">
        <f t="shared" ref="O1120:O1121" si="1023">O1121</f>
        <v>0</v>
      </c>
      <c r="P1120" s="32">
        <f t="shared" ref="P1120:P1121" si="1024">P1121</f>
        <v>8901.3490000000002</v>
      </c>
      <c r="Q1120" s="32">
        <f t="shared" ref="Q1120:Q1121" si="1025">Q1121</f>
        <v>0</v>
      </c>
      <c r="R1120" s="32">
        <f t="shared" si="997"/>
        <v>0</v>
      </c>
      <c r="S1120" s="32">
        <f t="shared" si="998"/>
        <v>8901.3490000000002</v>
      </c>
      <c r="T1120" s="32">
        <f t="shared" si="999"/>
        <v>0</v>
      </c>
      <c r="U1120" s="32">
        <f t="shared" ref="U1120:U1121" si="1026">U1121</f>
        <v>0</v>
      </c>
      <c r="V1120" s="32">
        <f t="shared" si="991"/>
        <v>0</v>
      </c>
      <c r="W1120" s="32">
        <f t="shared" si="992"/>
        <v>8901.3490000000002</v>
      </c>
      <c r="X1120" s="32">
        <f t="shared" si="993"/>
        <v>0</v>
      </c>
      <c r="Y1120" s="32">
        <f t="shared" ref="Y1120:Y1121" si="1027">Y1121</f>
        <v>0</v>
      </c>
      <c r="Z1120" s="32">
        <f t="shared" ref="Z1120:Z1121" si="1028">Z1121</f>
        <v>0</v>
      </c>
      <c r="AA1120" s="32">
        <f t="shared" ref="AA1120:AA1121" si="1029">AA1121</f>
        <v>0</v>
      </c>
      <c r="AB1120" s="32">
        <f t="shared" si="956"/>
        <v>0</v>
      </c>
      <c r="AC1120" s="32">
        <f t="shared" si="957"/>
        <v>8901.3490000000002</v>
      </c>
      <c r="AD1120" s="32">
        <f t="shared" si="958"/>
        <v>0</v>
      </c>
      <c r="AE1120" s="32">
        <f t="shared" ref="AE1120:AE1121" si="1030">AE1121</f>
        <v>0</v>
      </c>
      <c r="AF1120" s="33"/>
      <c r="AG1120" s="34"/>
      <c r="AH1120" s="1" t="str">
        <f t="shared" si="959"/>
        <v/>
      </c>
    </row>
    <row r="1121">
      <c r="A1121" s="14" t="s">
        <v>725</v>
      </c>
      <c r="B1121" s="15" t="s">
        <v>55</v>
      </c>
      <c r="C1121" s="14"/>
      <c r="D1121" s="14"/>
      <c r="E1121" s="31" t="s">
        <v>56</v>
      </c>
      <c r="F1121" s="32"/>
      <c r="G1121" s="32"/>
      <c r="H1121" s="32"/>
      <c r="I1121" s="32"/>
      <c r="J1121" s="32"/>
      <c r="K1121" s="32"/>
      <c r="L1121" s="32"/>
      <c r="M1121" s="32"/>
      <c r="N1121" s="32"/>
      <c r="O1121" s="32">
        <f t="shared" si="1023"/>
        <v>0</v>
      </c>
      <c r="P1121" s="32">
        <f t="shared" si="1024"/>
        <v>8901.3490000000002</v>
      </c>
      <c r="Q1121" s="32">
        <f t="shared" si="1025"/>
        <v>0</v>
      </c>
      <c r="R1121" s="32">
        <f t="shared" si="997"/>
        <v>0</v>
      </c>
      <c r="S1121" s="32">
        <f t="shared" si="998"/>
        <v>8901.3490000000002</v>
      </c>
      <c r="T1121" s="32">
        <f t="shared" si="999"/>
        <v>0</v>
      </c>
      <c r="U1121" s="32">
        <f t="shared" si="1026"/>
        <v>0</v>
      </c>
      <c r="V1121" s="32">
        <f t="shared" si="991"/>
        <v>0</v>
      </c>
      <c r="W1121" s="32">
        <f t="shared" si="992"/>
        <v>8901.3490000000002</v>
      </c>
      <c r="X1121" s="32">
        <f t="shared" si="993"/>
        <v>0</v>
      </c>
      <c r="Y1121" s="32">
        <f t="shared" si="1027"/>
        <v>0</v>
      </c>
      <c r="Z1121" s="32">
        <f t="shared" si="1028"/>
        <v>0</v>
      </c>
      <c r="AA1121" s="32">
        <f t="shared" si="1029"/>
        <v>0</v>
      </c>
      <c r="AB1121" s="32">
        <f t="shared" si="956"/>
        <v>0</v>
      </c>
      <c r="AC1121" s="32">
        <f t="shared" si="957"/>
        <v>8901.3490000000002</v>
      </c>
      <c r="AD1121" s="32">
        <f t="shared" si="958"/>
        <v>0</v>
      </c>
      <c r="AE1121" s="32">
        <f t="shared" si="1030"/>
        <v>0</v>
      </c>
      <c r="AF1121" s="33"/>
      <c r="AG1121" s="34"/>
      <c r="AH1121" s="1" t="str">
        <f t="shared" si="959"/>
        <v/>
      </c>
    </row>
    <row r="1122">
      <c r="A1122" s="14" t="s">
        <v>725</v>
      </c>
      <c r="B1122" s="15">
        <v>600</v>
      </c>
      <c r="C1122" s="14" t="s">
        <v>50</v>
      </c>
      <c r="D1122" s="14" t="s">
        <v>31</v>
      </c>
      <c r="E1122" s="31" t="s">
        <v>722</v>
      </c>
      <c r="F1122" s="32"/>
      <c r="G1122" s="32"/>
      <c r="H1122" s="32"/>
      <c r="I1122" s="32"/>
      <c r="J1122" s="32"/>
      <c r="K1122" s="32"/>
      <c r="L1122" s="32"/>
      <c r="M1122" s="32"/>
      <c r="N1122" s="32"/>
      <c r="O1122" s="32"/>
      <c r="P1122" s="32">
        <v>8901.3490000000002</v>
      </c>
      <c r="Q1122" s="32"/>
      <c r="R1122" s="32">
        <f t="shared" si="997"/>
        <v>0</v>
      </c>
      <c r="S1122" s="32">
        <f t="shared" si="998"/>
        <v>8901.3490000000002</v>
      </c>
      <c r="T1122" s="32">
        <f t="shared" si="999"/>
        <v>0</v>
      </c>
      <c r="U1122" s="32"/>
      <c r="V1122" s="32">
        <f t="shared" si="991"/>
        <v>0</v>
      </c>
      <c r="W1122" s="32">
        <f t="shared" si="992"/>
        <v>8901.3490000000002</v>
      </c>
      <c r="X1122" s="32">
        <f t="shared" si="993"/>
        <v>0</v>
      </c>
      <c r="Y1122" s="32"/>
      <c r="Z1122" s="32"/>
      <c r="AA1122" s="32"/>
      <c r="AB1122" s="32">
        <f t="shared" si="956"/>
        <v>0</v>
      </c>
      <c r="AC1122" s="32">
        <f t="shared" si="957"/>
        <v>8901.3490000000002</v>
      </c>
      <c r="AD1122" s="32">
        <f t="shared" si="958"/>
        <v>0</v>
      </c>
      <c r="AE1122" s="32"/>
      <c r="AF1122" s="33"/>
      <c r="AG1122" s="34"/>
      <c r="AH1122" s="1" t="str">
        <f t="shared" si="959"/>
        <v>0501</v>
      </c>
    </row>
    <row r="1123" ht="31.5">
      <c r="A1123" s="14" t="s">
        <v>726</v>
      </c>
      <c r="B1123" s="15"/>
      <c r="C1123" s="14"/>
      <c r="D1123" s="14"/>
      <c r="E1123" s="31" t="s">
        <v>727</v>
      </c>
      <c r="F1123" s="32">
        <f>F1124+F1127+F1130+F1133+F1136+F1139</f>
        <v>197644</v>
      </c>
      <c r="G1123" s="32">
        <f>G1124+G1127+G1130+G1133+G1136+G1139</f>
        <v>77044</v>
      </c>
      <c r="H1123" s="32">
        <f>H1124+H1127+H1130+H1133+H1136+H1139</f>
        <v>0</v>
      </c>
      <c r="I1123" s="32">
        <f>I1124+I1127+I1130+I1133+I1136+I1139+I1142+I1145+I1148+I1151+I1154+I1157</f>
        <v>61540.300000000003</v>
      </c>
      <c r="J1123" s="32">
        <f>J1124+J1127+J1130+J1133+J1136+J1139+J1142+J1145+J1148+J1151+J1154+J1157</f>
        <v>43558</v>
      </c>
      <c r="K1123" s="32">
        <f>K1124+K1127+K1130+K1133+K1136+K1139+K1142+K1145+K1148+K1151+K1154+K1157</f>
        <v>0</v>
      </c>
      <c r="L1123" s="32">
        <f t="shared" si="980"/>
        <v>259184.29999999999</v>
      </c>
      <c r="M1123" s="32">
        <f t="shared" si="981"/>
        <v>120602</v>
      </c>
      <c r="N1123" s="32">
        <f t="shared" si="982"/>
        <v>0</v>
      </c>
      <c r="O1123" s="32">
        <f>O1124+O1127+O1130+O1133+O1136+O1139+O1142+O1145+O1148+O1151+O1154+O1157</f>
        <v>0</v>
      </c>
      <c r="P1123" s="32">
        <f>P1124+P1127+P1130+P1133+P1136+P1139+P1142+P1145+P1148+P1151+P1154+P1157</f>
        <v>0</v>
      </c>
      <c r="Q1123" s="32">
        <f>Q1124+Q1127+Q1130+Q1133+Q1136+Q1139+Q1142+Q1145+Q1148+Q1151+Q1154+Q1157</f>
        <v>0</v>
      </c>
      <c r="R1123" s="32">
        <f t="shared" si="997"/>
        <v>259184.29999999999</v>
      </c>
      <c r="S1123" s="32">
        <f t="shared" si="998"/>
        <v>120602</v>
      </c>
      <c r="T1123" s="32">
        <f t="shared" si="999"/>
        <v>0</v>
      </c>
      <c r="U1123" s="32">
        <f>U1124+U1127+U1130+U1133+U1136+U1139+U1142+U1145+U1148+U1151+U1154+U1157</f>
        <v>0</v>
      </c>
      <c r="V1123" s="32">
        <f t="shared" si="991"/>
        <v>259184.29999999999</v>
      </c>
      <c r="W1123" s="32">
        <f t="shared" si="992"/>
        <v>120602</v>
      </c>
      <c r="X1123" s="32">
        <f t="shared" si="993"/>
        <v>0</v>
      </c>
      <c r="Y1123" s="32">
        <f>Y1124+Y1127+Y1130+Y1133+Y1136+Y1139+Y1142+Y1145+Y1148+Y1151+Y1154+Y1157</f>
        <v>0</v>
      </c>
      <c r="Z1123" s="32">
        <f>Z1124+Z1127+Z1130+Z1133+Z1136+Z1139+Z1142+Z1145+Z1148+Z1151+Z1154+Z1157</f>
        <v>0</v>
      </c>
      <c r="AA1123" s="32">
        <f>AA1124+AA1127+AA1130+AA1133+AA1136+AA1139+AA1142+AA1145+AA1148+AA1151+AA1154+AA1157</f>
        <v>0</v>
      </c>
      <c r="AB1123" s="32">
        <f t="shared" si="956"/>
        <v>259184.29999999999</v>
      </c>
      <c r="AC1123" s="32">
        <f t="shared" si="957"/>
        <v>120602</v>
      </c>
      <c r="AD1123" s="32">
        <f t="shared" si="958"/>
        <v>0</v>
      </c>
      <c r="AE1123" s="32">
        <f>AE1124+AE1127+AE1130+AE1133+AE1136+AE1139+AE1142+AE1145+AE1148+AE1151+AE1154+AE1157</f>
        <v>0</v>
      </c>
      <c r="AF1123" s="33"/>
      <c r="AG1123" s="34"/>
      <c r="AH1123" s="1" t="str">
        <f t="shared" si="959"/>
        <v/>
      </c>
    </row>
    <row r="1124">
      <c r="A1124" s="14" t="s">
        <v>728</v>
      </c>
      <c r="B1124" s="15"/>
      <c r="C1124" s="14"/>
      <c r="D1124" s="14"/>
      <c r="E1124" s="31" t="s">
        <v>729</v>
      </c>
      <c r="F1124" s="32">
        <f t="shared" si="1022"/>
        <v>39000</v>
      </c>
      <c r="G1124" s="32">
        <f t="shared" ref="G1124:G1140" si="1031">G1125</f>
        <v>0</v>
      </c>
      <c r="H1124" s="32">
        <f t="shared" ref="H1124:H1140" si="1032">H1125</f>
        <v>0</v>
      </c>
      <c r="I1124" s="32">
        <f t="shared" ref="I1124:I1158" si="1033">I1125</f>
        <v>0</v>
      </c>
      <c r="J1124" s="32">
        <f t="shared" ref="J1124:J1158" si="1034">J1125</f>
        <v>0</v>
      </c>
      <c r="K1124" s="32">
        <f t="shared" ref="K1124:K1158" si="1035">K1125</f>
        <v>0</v>
      </c>
      <c r="L1124" s="32">
        <f t="shared" si="980"/>
        <v>39000</v>
      </c>
      <c r="M1124" s="32">
        <f t="shared" si="981"/>
        <v>0</v>
      </c>
      <c r="N1124" s="32">
        <f t="shared" si="982"/>
        <v>0</v>
      </c>
      <c r="O1124" s="32">
        <f t="shared" ref="O1124:O1158" si="1036">O1125</f>
        <v>0</v>
      </c>
      <c r="P1124" s="32">
        <f t="shared" ref="P1124:P1158" si="1037">P1125</f>
        <v>0</v>
      </c>
      <c r="Q1124" s="32">
        <f t="shared" ref="Q1124:Q1158" si="1038">Q1125</f>
        <v>0</v>
      </c>
      <c r="R1124" s="32">
        <f t="shared" si="997"/>
        <v>39000</v>
      </c>
      <c r="S1124" s="32">
        <f t="shared" si="998"/>
        <v>0</v>
      </c>
      <c r="T1124" s="32">
        <f t="shared" si="999"/>
        <v>0</v>
      </c>
      <c r="U1124" s="32">
        <f t="shared" ref="U1124:U1158" si="1039">U1125</f>
        <v>0</v>
      </c>
      <c r="V1124" s="32">
        <f t="shared" si="991"/>
        <v>39000</v>
      </c>
      <c r="W1124" s="32">
        <f t="shared" si="992"/>
        <v>0</v>
      </c>
      <c r="X1124" s="32">
        <f t="shared" si="993"/>
        <v>0</v>
      </c>
      <c r="Y1124" s="32">
        <f t="shared" ref="Y1124:Y1158" si="1040">Y1125</f>
        <v>0</v>
      </c>
      <c r="Z1124" s="32">
        <f t="shared" ref="Z1124:Z1158" si="1041">Z1125</f>
        <v>0</v>
      </c>
      <c r="AA1124" s="32">
        <f t="shared" ref="AA1124:AA1158" si="1042">AA1125</f>
        <v>0</v>
      </c>
      <c r="AB1124" s="32">
        <f t="shared" si="956"/>
        <v>39000</v>
      </c>
      <c r="AC1124" s="32">
        <f t="shared" si="957"/>
        <v>0</v>
      </c>
      <c r="AD1124" s="32">
        <f t="shared" si="958"/>
        <v>0</v>
      </c>
      <c r="AE1124" s="32">
        <f t="shared" ref="AE1124:AE1158" si="1043">AE1125</f>
        <v>0</v>
      </c>
      <c r="AF1124" s="33"/>
      <c r="AG1124" s="34"/>
      <c r="AH1124" s="1" t="str">
        <f t="shared" si="959"/>
        <v/>
      </c>
    </row>
    <row r="1125" ht="47.25">
      <c r="A1125" s="14" t="s">
        <v>728</v>
      </c>
      <c r="B1125" s="15" t="s">
        <v>29</v>
      </c>
      <c r="C1125" s="14"/>
      <c r="D1125" s="14"/>
      <c r="E1125" s="31" t="s">
        <v>30</v>
      </c>
      <c r="F1125" s="32">
        <f t="shared" si="1022"/>
        <v>39000</v>
      </c>
      <c r="G1125" s="32">
        <f t="shared" si="1031"/>
        <v>0</v>
      </c>
      <c r="H1125" s="32">
        <f t="shared" si="1032"/>
        <v>0</v>
      </c>
      <c r="I1125" s="32">
        <f t="shared" si="1033"/>
        <v>0</v>
      </c>
      <c r="J1125" s="32">
        <f t="shared" si="1034"/>
        <v>0</v>
      </c>
      <c r="K1125" s="32">
        <f t="shared" si="1035"/>
        <v>0</v>
      </c>
      <c r="L1125" s="32">
        <f t="shared" si="980"/>
        <v>39000</v>
      </c>
      <c r="M1125" s="32">
        <f t="shared" si="981"/>
        <v>0</v>
      </c>
      <c r="N1125" s="32">
        <f t="shared" si="982"/>
        <v>0</v>
      </c>
      <c r="O1125" s="32">
        <f t="shared" si="1036"/>
        <v>0</v>
      </c>
      <c r="P1125" s="32">
        <f t="shared" si="1037"/>
        <v>0</v>
      </c>
      <c r="Q1125" s="32">
        <f t="shared" si="1038"/>
        <v>0</v>
      </c>
      <c r="R1125" s="32">
        <f t="shared" si="997"/>
        <v>39000</v>
      </c>
      <c r="S1125" s="32">
        <f t="shared" si="998"/>
        <v>0</v>
      </c>
      <c r="T1125" s="32">
        <f t="shared" si="999"/>
        <v>0</v>
      </c>
      <c r="U1125" s="32">
        <f t="shared" si="1039"/>
        <v>0</v>
      </c>
      <c r="V1125" s="32">
        <f t="shared" si="991"/>
        <v>39000</v>
      </c>
      <c r="W1125" s="32">
        <f t="shared" si="992"/>
        <v>0</v>
      </c>
      <c r="X1125" s="32">
        <f t="shared" si="993"/>
        <v>0</v>
      </c>
      <c r="Y1125" s="32">
        <f t="shared" si="1040"/>
        <v>0</v>
      </c>
      <c r="Z1125" s="32">
        <f t="shared" si="1041"/>
        <v>0</v>
      </c>
      <c r="AA1125" s="32">
        <f t="shared" si="1042"/>
        <v>0</v>
      </c>
      <c r="AB1125" s="32">
        <f t="shared" si="956"/>
        <v>39000</v>
      </c>
      <c r="AC1125" s="32">
        <f t="shared" si="957"/>
        <v>0</v>
      </c>
      <c r="AD1125" s="32">
        <f t="shared" si="958"/>
        <v>0</v>
      </c>
      <c r="AE1125" s="32">
        <f t="shared" si="1043"/>
        <v>0</v>
      </c>
      <c r="AF1125" s="33"/>
      <c r="AG1125" s="34"/>
      <c r="AH1125" s="1" t="str">
        <f t="shared" si="959"/>
        <v/>
      </c>
    </row>
    <row r="1126">
      <c r="A1126" s="14" t="s">
        <v>728</v>
      </c>
      <c r="B1126" s="15">
        <v>400</v>
      </c>
      <c r="C1126" s="14" t="s">
        <v>50</v>
      </c>
      <c r="D1126" s="14" t="s">
        <v>288</v>
      </c>
      <c r="E1126" s="31" t="s">
        <v>730</v>
      </c>
      <c r="F1126" s="32">
        <v>39000</v>
      </c>
      <c r="G1126" s="32"/>
      <c r="H1126" s="32"/>
      <c r="I1126" s="32"/>
      <c r="J1126" s="32"/>
      <c r="K1126" s="32"/>
      <c r="L1126" s="32">
        <f t="shared" si="980"/>
        <v>39000</v>
      </c>
      <c r="M1126" s="32">
        <f t="shared" si="981"/>
        <v>0</v>
      </c>
      <c r="N1126" s="32">
        <f t="shared" si="982"/>
        <v>0</v>
      </c>
      <c r="O1126" s="32"/>
      <c r="P1126" s="32"/>
      <c r="Q1126" s="32"/>
      <c r="R1126" s="32">
        <f t="shared" si="997"/>
        <v>39000</v>
      </c>
      <c r="S1126" s="32">
        <f t="shared" si="998"/>
        <v>0</v>
      </c>
      <c r="T1126" s="32">
        <f t="shared" si="999"/>
        <v>0</v>
      </c>
      <c r="U1126" s="32"/>
      <c r="V1126" s="32">
        <f t="shared" si="991"/>
        <v>39000</v>
      </c>
      <c r="W1126" s="32">
        <f t="shared" si="992"/>
        <v>0</v>
      </c>
      <c r="X1126" s="32">
        <f t="shared" si="993"/>
        <v>0</v>
      </c>
      <c r="Y1126" s="32"/>
      <c r="Z1126" s="32"/>
      <c r="AA1126" s="32"/>
      <c r="AB1126" s="32">
        <f t="shared" si="956"/>
        <v>39000</v>
      </c>
      <c r="AC1126" s="32">
        <f t="shared" si="957"/>
        <v>0</v>
      </c>
      <c r="AD1126" s="32">
        <f t="shared" si="958"/>
        <v>0</v>
      </c>
      <c r="AE1126" s="32"/>
      <c r="AF1126" s="33"/>
      <c r="AG1126" s="34"/>
      <c r="AH1126" s="1" t="str">
        <f t="shared" si="959"/>
        <v>0502</v>
      </c>
    </row>
    <row r="1127">
      <c r="A1127" s="14" t="s">
        <v>731</v>
      </c>
      <c r="B1127" s="15"/>
      <c r="C1127" s="14"/>
      <c r="D1127" s="14"/>
      <c r="E1127" s="31" t="s">
        <v>732</v>
      </c>
      <c r="F1127" s="32">
        <f t="shared" si="1022"/>
        <v>0</v>
      </c>
      <c r="G1127" s="32">
        <f t="shared" si="1031"/>
        <v>55200</v>
      </c>
      <c r="H1127" s="32">
        <f t="shared" si="1032"/>
        <v>0</v>
      </c>
      <c r="I1127" s="32">
        <f t="shared" si="1033"/>
        <v>0</v>
      </c>
      <c r="J1127" s="32">
        <f t="shared" si="1034"/>
        <v>0</v>
      </c>
      <c r="K1127" s="32">
        <f t="shared" si="1035"/>
        <v>0</v>
      </c>
      <c r="L1127" s="32">
        <f t="shared" si="980"/>
        <v>0</v>
      </c>
      <c r="M1127" s="32">
        <f t="shared" si="981"/>
        <v>55200</v>
      </c>
      <c r="N1127" s="32">
        <f t="shared" si="982"/>
        <v>0</v>
      </c>
      <c r="O1127" s="32">
        <f t="shared" si="1036"/>
        <v>0</v>
      </c>
      <c r="P1127" s="32">
        <f t="shared" si="1037"/>
        <v>0</v>
      </c>
      <c r="Q1127" s="32">
        <f t="shared" si="1038"/>
        <v>0</v>
      </c>
      <c r="R1127" s="32">
        <f t="shared" si="997"/>
        <v>0</v>
      </c>
      <c r="S1127" s="32">
        <f t="shared" si="998"/>
        <v>55200</v>
      </c>
      <c r="T1127" s="32">
        <f t="shared" si="999"/>
        <v>0</v>
      </c>
      <c r="U1127" s="32">
        <f t="shared" si="1039"/>
        <v>0</v>
      </c>
      <c r="V1127" s="32">
        <f t="shared" si="991"/>
        <v>0</v>
      </c>
      <c r="W1127" s="32">
        <f t="shared" si="992"/>
        <v>55200</v>
      </c>
      <c r="X1127" s="32">
        <f t="shared" si="993"/>
        <v>0</v>
      </c>
      <c r="Y1127" s="32">
        <f t="shared" si="1040"/>
        <v>0</v>
      </c>
      <c r="Z1127" s="32">
        <f t="shared" si="1041"/>
        <v>0</v>
      </c>
      <c r="AA1127" s="32">
        <f t="shared" si="1042"/>
        <v>0</v>
      </c>
      <c r="AB1127" s="32">
        <f t="shared" si="956"/>
        <v>0</v>
      </c>
      <c r="AC1127" s="32">
        <f t="shared" si="957"/>
        <v>55200</v>
      </c>
      <c r="AD1127" s="32">
        <f t="shared" si="958"/>
        <v>0</v>
      </c>
      <c r="AE1127" s="32">
        <f t="shared" si="1043"/>
        <v>0</v>
      </c>
      <c r="AF1127" s="33"/>
      <c r="AG1127" s="34"/>
      <c r="AH1127" s="1" t="str">
        <f t="shared" si="959"/>
        <v/>
      </c>
    </row>
    <row r="1128" ht="47.25">
      <c r="A1128" s="14" t="s">
        <v>731</v>
      </c>
      <c r="B1128" s="15" t="s">
        <v>29</v>
      </c>
      <c r="C1128" s="14"/>
      <c r="D1128" s="14"/>
      <c r="E1128" s="31" t="s">
        <v>30</v>
      </c>
      <c r="F1128" s="32">
        <f t="shared" si="1022"/>
        <v>0</v>
      </c>
      <c r="G1128" s="32">
        <f t="shared" si="1031"/>
        <v>55200</v>
      </c>
      <c r="H1128" s="32">
        <f t="shared" si="1032"/>
        <v>0</v>
      </c>
      <c r="I1128" s="32">
        <f t="shared" si="1033"/>
        <v>0</v>
      </c>
      <c r="J1128" s="32">
        <f t="shared" si="1034"/>
        <v>0</v>
      </c>
      <c r="K1128" s="32">
        <f t="shared" si="1035"/>
        <v>0</v>
      </c>
      <c r="L1128" s="32">
        <f t="shared" si="980"/>
        <v>0</v>
      </c>
      <c r="M1128" s="32">
        <f t="shared" si="981"/>
        <v>55200</v>
      </c>
      <c r="N1128" s="32">
        <f t="shared" si="982"/>
        <v>0</v>
      </c>
      <c r="O1128" s="32">
        <f t="shared" si="1036"/>
        <v>0</v>
      </c>
      <c r="P1128" s="32">
        <f t="shared" si="1037"/>
        <v>0</v>
      </c>
      <c r="Q1128" s="32">
        <f t="shared" si="1038"/>
        <v>0</v>
      </c>
      <c r="R1128" s="32">
        <f t="shared" si="997"/>
        <v>0</v>
      </c>
      <c r="S1128" s="32">
        <f t="shared" si="998"/>
        <v>55200</v>
      </c>
      <c r="T1128" s="32">
        <f t="shared" si="999"/>
        <v>0</v>
      </c>
      <c r="U1128" s="32">
        <f t="shared" si="1039"/>
        <v>0</v>
      </c>
      <c r="V1128" s="32">
        <f t="shared" si="991"/>
        <v>0</v>
      </c>
      <c r="W1128" s="32">
        <f t="shared" si="992"/>
        <v>55200</v>
      </c>
      <c r="X1128" s="32">
        <f t="shared" si="993"/>
        <v>0</v>
      </c>
      <c r="Y1128" s="32">
        <f t="shared" si="1040"/>
        <v>0</v>
      </c>
      <c r="Z1128" s="32">
        <f t="shared" si="1041"/>
        <v>0</v>
      </c>
      <c r="AA1128" s="32">
        <f t="shared" si="1042"/>
        <v>0</v>
      </c>
      <c r="AB1128" s="32">
        <f t="shared" ref="AB1128:AB1191" si="1044">V1128+Y1128</f>
        <v>0</v>
      </c>
      <c r="AC1128" s="32">
        <f t="shared" ref="AC1128:AC1191" si="1045">W1128+Z1128</f>
        <v>55200</v>
      </c>
      <c r="AD1128" s="32">
        <f t="shared" ref="AD1128:AD1191" si="1046">X1128+AA1128</f>
        <v>0</v>
      </c>
      <c r="AE1128" s="32">
        <f t="shared" si="1043"/>
        <v>0</v>
      </c>
      <c r="AF1128" s="33"/>
      <c r="AG1128" s="34"/>
      <c r="AH1128" s="1" t="str">
        <f t="shared" ref="AH1128:AH1191" si="1047">CONCATENATE(C1128,D1128)</f>
        <v/>
      </c>
    </row>
    <row r="1129">
      <c r="A1129" s="14" t="s">
        <v>731</v>
      </c>
      <c r="B1129" s="15">
        <v>400</v>
      </c>
      <c r="C1129" s="14" t="s">
        <v>50</v>
      </c>
      <c r="D1129" s="14" t="s">
        <v>288</v>
      </c>
      <c r="E1129" s="31" t="s">
        <v>730</v>
      </c>
      <c r="F1129" s="32"/>
      <c r="G1129" s="32">
        <v>55200</v>
      </c>
      <c r="H1129" s="32"/>
      <c r="I1129" s="32"/>
      <c r="J1129" s="32"/>
      <c r="K1129" s="32"/>
      <c r="L1129" s="32">
        <f t="shared" si="980"/>
        <v>0</v>
      </c>
      <c r="M1129" s="32">
        <f t="shared" si="981"/>
        <v>55200</v>
      </c>
      <c r="N1129" s="32">
        <f t="shared" si="982"/>
        <v>0</v>
      </c>
      <c r="O1129" s="32"/>
      <c r="P1129" s="32"/>
      <c r="Q1129" s="32"/>
      <c r="R1129" s="32">
        <f t="shared" si="997"/>
        <v>0</v>
      </c>
      <c r="S1129" s="32">
        <f t="shared" si="998"/>
        <v>55200</v>
      </c>
      <c r="T1129" s="32">
        <f t="shared" si="999"/>
        <v>0</v>
      </c>
      <c r="U1129" s="32"/>
      <c r="V1129" s="32">
        <f t="shared" si="991"/>
        <v>0</v>
      </c>
      <c r="W1129" s="32">
        <f t="shared" si="992"/>
        <v>55200</v>
      </c>
      <c r="X1129" s="32">
        <f t="shared" si="993"/>
        <v>0</v>
      </c>
      <c r="Y1129" s="32"/>
      <c r="Z1129" s="32"/>
      <c r="AA1129" s="32"/>
      <c r="AB1129" s="32">
        <f t="shared" si="1044"/>
        <v>0</v>
      </c>
      <c r="AC1129" s="32">
        <f t="shared" si="1045"/>
        <v>55200</v>
      </c>
      <c r="AD1129" s="32">
        <f t="shared" si="1046"/>
        <v>0</v>
      </c>
      <c r="AE1129" s="32"/>
      <c r="AF1129" s="33"/>
      <c r="AG1129" s="34"/>
      <c r="AH1129" s="1" t="str">
        <f t="shared" si="1047"/>
        <v>0502</v>
      </c>
    </row>
    <row r="1130" ht="78.75">
      <c r="A1130" s="14" t="s">
        <v>733</v>
      </c>
      <c r="B1130" s="15"/>
      <c r="C1130" s="14"/>
      <c r="D1130" s="14"/>
      <c r="E1130" s="31" t="s">
        <v>734</v>
      </c>
      <c r="F1130" s="32">
        <f t="shared" si="1022"/>
        <v>94706</v>
      </c>
      <c r="G1130" s="32">
        <f t="shared" si="1031"/>
        <v>0</v>
      </c>
      <c r="H1130" s="32">
        <f t="shared" si="1032"/>
        <v>0</v>
      </c>
      <c r="I1130" s="32">
        <f t="shared" si="1033"/>
        <v>0</v>
      </c>
      <c r="J1130" s="32">
        <f t="shared" si="1034"/>
        <v>0</v>
      </c>
      <c r="K1130" s="32">
        <f t="shared" si="1035"/>
        <v>0</v>
      </c>
      <c r="L1130" s="32">
        <f t="shared" si="980"/>
        <v>94706</v>
      </c>
      <c r="M1130" s="32">
        <f t="shared" si="981"/>
        <v>0</v>
      </c>
      <c r="N1130" s="32">
        <f t="shared" si="982"/>
        <v>0</v>
      </c>
      <c r="O1130" s="32">
        <f t="shared" si="1036"/>
        <v>0</v>
      </c>
      <c r="P1130" s="32">
        <f t="shared" si="1037"/>
        <v>0</v>
      </c>
      <c r="Q1130" s="32">
        <f t="shared" si="1038"/>
        <v>0</v>
      </c>
      <c r="R1130" s="32">
        <f t="shared" si="997"/>
        <v>94706</v>
      </c>
      <c r="S1130" s="32">
        <f t="shared" si="998"/>
        <v>0</v>
      </c>
      <c r="T1130" s="32">
        <f t="shared" si="999"/>
        <v>0</v>
      </c>
      <c r="U1130" s="32">
        <f t="shared" si="1039"/>
        <v>0</v>
      </c>
      <c r="V1130" s="32">
        <f t="shared" si="991"/>
        <v>94706</v>
      </c>
      <c r="W1130" s="32">
        <f t="shared" si="992"/>
        <v>0</v>
      </c>
      <c r="X1130" s="32">
        <f t="shared" si="993"/>
        <v>0</v>
      </c>
      <c r="Y1130" s="32">
        <f t="shared" si="1040"/>
        <v>0</v>
      </c>
      <c r="Z1130" s="32">
        <f t="shared" si="1041"/>
        <v>0</v>
      </c>
      <c r="AA1130" s="32">
        <f t="shared" si="1042"/>
        <v>0</v>
      </c>
      <c r="AB1130" s="32">
        <f t="shared" si="1044"/>
        <v>94706</v>
      </c>
      <c r="AC1130" s="32">
        <f t="shared" si="1045"/>
        <v>0</v>
      </c>
      <c r="AD1130" s="32">
        <f t="shared" si="1046"/>
        <v>0</v>
      </c>
      <c r="AE1130" s="32">
        <f t="shared" si="1043"/>
        <v>0</v>
      </c>
      <c r="AF1130" s="33"/>
      <c r="AG1130" s="34"/>
      <c r="AH1130" s="1" t="str">
        <f t="shared" si="1047"/>
        <v/>
      </c>
    </row>
    <row r="1131" ht="47.25">
      <c r="A1131" s="14" t="s">
        <v>733</v>
      </c>
      <c r="B1131" s="15" t="s">
        <v>29</v>
      </c>
      <c r="C1131" s="14"/>
      <c r="D1131" s="14"/>
      <c r="E1131" s="31" t="s">
        <v>30</v>
      </c>
      <c r="F1131" s="32">
        <f t="shared" si="1022"/>
        <v>94706</v>
      </c>
      <c r="G1131" s="32">
        <f t="shared" si="1031"/>
        <v>0</v>
      </c>
      <c r="H1131" s="32">
        <f t="shared" si="1032"/>
        <v>0</v>
      </c>
      <c r="I1131" s="32">
        <f t="shared" si="1033"/>
        <v>0</v>
      </c>
      <c r="J1131" s="32">
        <f t="shared" si="1034"/>
        <v>0</v>
      </c>
      <c r="K1131" s="32">
        <f t="shared" si="1035"/>
        <v>0</v>
      </c>
      <c r="L1131" s="32">
        <f t="shared" si="980"/>
        <v>94706</v>
      </c>
      <c r="M1131" s="32">
        <f t="shared" si="981"/>
        <v>0</v>
      </c>
      <c r="N1131" s="32">
        <f t="shared" si="982"/>
        <v>0</v>
      </c>
      <c r="O1131" s="32">
        <f t="shared" si="1036"/>
        <v>0</v>
      </c>
      <c r="P1131" s="32">
        <f t="shared" si="1037"/>
        <v>0</v>
      </c>
      <c r="Q1131" s="32">
        <f t="shared" si="1038"/>
        <v>0</v>
      </c>
      <c r="R1131" s="32">
        <f t="shared" si="997"/>
        <v>94706</v>
      </c>
      <c r="S1131" s="32">
        <f t="shared" si="998"/>
        <v>0</v>
      </c>
      <c r="T1131" s="32">
        <f t="shared" si="999"/>
        <v>0</v>
      </c>
      <c r="U1131" s="32">
        <f t="shared" si="1039"/>
        <v>0</v>
      </c>
      <c r="V1131" s="32">
        <f t="shared" si="991"/>
        <v>94706</v>
      </c>
      <c r="W1131" s="32">
        <f t="shared" si="992"/>
        <v>0</v>
      </c>
      <c r="X1131" s="32">
        <f t="shared" si="993"/>
        <v>0</v>
      </c>
      <c r="Y1131" s="32">
        <f t="shared" si="1040"/>
        <v>0</v>
      </c>
      <c r="Z1131" s="32">
        <f t="shared" si="1041"/>
        <v>0</v>
      </c>
      <c r="AA1131" s="32">
        <f t="shared" si="1042"/>
        <v>0</v>
      </c>
      <c r="AB1131" s="32">
        <f t="shared" si="1044"/>
        <v>94706</v>
      </c>
      <c r="AC1131" s="32">
        <f t="shared" si="1045"/>
        <v>0</v>
      </c>
      <c r="AD1131" s="32">
        <f t="shared" si="1046"/>
        <v>0</v>
      </c>
      <c r="AE1131" s="32">
        <f t="shared" si="1043"/>
        <v>0</v>
      </c>
      <c r="AF1131" s="33"/>
      <c r="AG1131" s="34"/>
      <c r="AH1131" s="1" t="str">
        <f t="shared" si="1047"/>
        <v/>
      </c>
    </row>
    <row r="1132">
      <c r="A1132" s="14" t="s">
        <v>733</v>
      </c>
      <c r="B1132" s="15">
        <v>400</v>
      </c>
      <c r="C1132" s="14" t="s">
        <v>50</v>
      </c>
      <c r="D1132" s="14" t="s">
        <v>288</v>
      </c>
      <c r="E1132" s="31" t="s">
        <v>730</v>
      </c>
      <c r="F1132" s="32">
        <v>94706</v>
      </c>
      <c r="G1132" s="32"/>
      <c r="H1132" s="32"/>
      <c r="I1132" s="32"/>
      <c r="J1132" s="32"/>
      <c r="K1132" s="32"/>
      <c r="L1132" s="32">
        <f t="shared" si="980"/>
        <v>94706</v>
      </c>
      <c r="M1132" s="32">
        <f t="shared" si="981"/>
        <v>0</v>
      </c>
      <c r="N1132" s="32">
        <f t="shared" si="982"/>
        <v>0</v>
      </c>
      <c r="O1132" s="32"/>
      <c r="P1132" s="32"/>
      <c r="Q1132" s="32"/>
      <c r="R1132" s="32">
        <f t="shared" si="997"/>
        <v>94706</v>
      </c>
      <c r="S1132" s="32">
        <f t="shared" si="998"/>
        <v>0</v>
      </c>
      <c r="T1132" s="32">
        <f t="shared" si="999"/>
        <v>0</v>
      </c>
      <c r="U1132" s="32"/>
      <c r="V1132" s="32">
        <f t="shared" si="991"/>
        <v>94706</v>
      </c>
      <c r="W1132" s="32">
        <f t="shared" si="992"/>
        <v>0</v>
      </c>
      <c r="X1132" s="32">
        <f t="shared" si="993"/>
        <v>0</v>
      </c>
      <c r="Y1132" s="32"/>
      <c r="Z1132" s="32"/>
      <c r="AA1132" s="32"/>
      <c r="AB1132" s="32">
        <f t="shared" si="1044"/>
        <v>94706</v>
      </c>
      <c r="AC1132" s="32">
        <f t="shared" si="1045"/>
        <v>0</v>
      </c>
      <c r="AD1132" s="32">
        <f t="shared" si="1046"/>
        <v>0</v>
      </c>
      <c r="AE1132" s="32"/>
      <c r="AF1132" s="33"/>
      <c r="AG1132" s="34"/>
      <c r="AH1132" s="1" t="str">
        <f t="shared" si="1047"/>
        <v>0502</v>
      </c>
    </row>
    <row r="1133" ht="47.25">
      <c r="A1133" s="14" t="s">
        <v>735</v>
      </c>
      <c r="B1133" s="15"/>
      <c r="C1133" s="14"/>
      <c r="D1133" s="14"/>
      <c r="E1133" s="31" t="s">
        <v>736</v>
      </c>
      <c r="F1133" s="32">
        <f t="shared" si="1022"/>
        <v>38918</v>
      </c>
      <c r="G1133" s="32">
        <f t="shared" si="1031"/>
        <v>0</v>
      </c>
      <c r="H1133" s="32">
        <f t="shared" si="1032"/>
        <v>0</v>
      </c>
      <c r="I1133" s="32">
        <f t="shared" si="1033"/>
        <v>0</v>
      </c>
      <c r="J1133" s="32">
        <f t="shared" si="1034"/>
        <v>0</v>
      </c>
      <c r="K1133" s="32">
        <f t="shared" si="1035"/>
        <v>0</v>
      </c>
      <c r="L1133" s="32">
        <f t="shared" si="980"/>
        <v>38918</v>
      </c>
      <c r="M1133" s="32">
        <f t="shared" si="981"/>
        <v>0</v>
      </c>
      <c r="N1133" s="32">
        <f t="shared" si="982"/>
        <v>0</v>
      </c>
      <c r="O1133" s="32">
        <f t="shared" si="1036"/>
        <v>0</v>
      </c>
      <c r="P1133" s="32">
        <f t="shared" si="1037"/>
        <v>0</v>
      </c>
      <c r="Q1133" s="32">
        <f t="shared" si="1038"/>
        <v>0</v>
      </c>
      <c r="R1133" s="32">
        <f t="shared" si="997"/>
        <v>38918</v>
      </c>
      <c r="S1133" s="32">
        <f t="shared" si="998"/>
        <v>0</v>
      </c>
      <c r="T1133" s="32">
        <f t="shared" si="999"/>
        <v>0</v>
      </c>
      <c r="U1133" s="32">
        <f t="shared" si="1039"/>
        <v>0</v>
      </c>
      <c r="V1133" s="32">
        <f t="shared" si="991"/>
        <v>38918</v>
      </c>
      <c r="W1133" s="32">
        <f t="shared" si="992"/>
        <v>0</v>
      </c>
      <c r="X1133" s="32">
        <f t="shared" si="993"/>
        <v>0</v>
      </c>
      <c r="Y1133" s="32">
        <f t="shared" si="1040"/>
        <v>0</v>
      </c>
      <c r="Z1133" s="32">
        <f t="shared" si="1041"/>
        <v>0</v>
      </c>
      <c r="AA1133" s="32">
        <f t="shared" si="1042"/>
        <v>0</v>
      </c>
      <c r="AB1133" s="32">
        <f t="shared" si="1044"/>
        <v>38918</v>
      </c>
      <c r="AC1133" s="32">
        <f t="shared" si="1045"/>
        <v>0</v>
      </c>
      <c r="AD1133" s="32">
        <f t="shared" si="1046"/>
        <v>0</v>
      </c>
      <c r="AE1133" s="32">
        <f t="shared" si="1043"/>
        <v>0</v>
      </c>
      <c r="AF1133" s="33"/>
      <c r="AG1133" s="34"/>
      <c r="AH1133" s="1" t="str">
        <f t="shared" si="1047"/>
        <v/>
      </c>
    </row>
    <row r="1134" ht="47.25">
      <c r="A1134" s="14" t="s">
        <v>735</v>
      </c>
      <c r="B1134" s="15" t="s">
        <v>29</v>
      </c>
      <c r="C1134" s="14"/>
      <c r="D1134" s="14"/>
      <c r="E1134" s="31" t="s">
        <v>30</v>
      </c>
      <c r="F1134" s="32">
        <f t="shared" si="1022"/>
        <v>38918</v>
      </c>
      <c r="G1134" s="32">
        <f t="shared" si="1031"/>
        <v>0</v>
      </c>
      <c r="H1134" s="32">
        <f t="shared" si="1032"/>
        <v>0</v>
      </c>
      <c r="I1134" s="32">
        <f t="shared" si="1033"/>
        <v>0</v>
      </c>
      <c r="J1134" s="32">
        <f t="shared" si="1034"/>
        <v>0</v>
      </c>
      <c r="K1134" s="32">
        <f t="shared" si="1035"/>
        <v>0</v>
      </c>
      <c r="L1134" s="32">
        <f t="shared" si="980"/>
        <v>38918</v>
      </c>
      <c r="M1134" s="32">
        <f t="shared" si="981"/>
        <v>0</v>
      </c>
      <c r="N1134" s="32">
        <f t="shared" si="982"/>
        <v>0</v>
      </c>
      <c r="O1134" s="32">
        <f t="shared" si="1036"/>
        <v>0</v>
      </c>
      <c r="P1134" s="32">
        <f t="shared" si="1037"/>
        <v>0</v>
      </c>
      <c r="Q1134" s="32">
        <f t="shared" si="1038"/>
        <v>0</v>
      </c>
      <c r="R1134" s="32">
        <f t="shared" si="997"/>
        <v>38918</v>
      </c>
      <c r="S1134" s="32">
        <f t="shared" si="998"/>
        <v>0</v>
      </c>
      <c r="T1134" s="32">
        <f t="shared" si="999"/>
        <v>0</v>
      </c>
      <c r="U1134" s="32">
        <f t="shared" si="1039"/>
        <v>0</v>
      </c>
      <c r="V1134" s="32">
        <f t="shared" si="991"/>
        <v>38918</v>
      </c>
      <c r="W1134" s="32">
        <f t="shared" si="992"/>
        <v>0</v>
      </c>
      <c r="X1134" s="32">
        <f t="shared" si="993"/>
        <v>0</v>
      </c>
      <c r="Y1134" s="32">
        <f t="shared" si="1040"/>
        <v>0</v>
      </c>
      <c r="Z1134" s="32">
        <f t="shared" si="1041"/>
        <v>0</v>
      </c>
      <c r="AA1134" s="32">
        <f t="shared" si="1042"/>
        <v>0</v>
      </c>
      <c r="AB1134" s="32">
        <f t="shared" si="1044"/>
        <v>38918</v>
      </c>
      <c r="AC1134" s="32">
        <f t="shared" si="1045"/>
        <v>0</v>
      </c>
      <c r="AD1134" s="32">
        <f t="shared" si="1046"/>
        <v>0</v>
      </c>
      <c r="AE1134" s="32">
        <f t="shared" si="1043"/>
        <v>0</v>
      </c>
      <c r="AF1134" s="33"/>
      <c r="AG1134" s="34"/>
      <c r="AH1134" s="1" t="str">
        <f t="shared" si="1047"/>
        <v/>
      </c>
    </row>
    <row r="1135">
      <c r="A1135" s="14" t="s">
        <v>735</v>
      </c>
      <c r="B1135" s="15">
        <v>400</v>
      </c>
      <c r="C1135" s="14" t="s">
        <v>50</v>
      </c>
      <c r="D1135" s="14" t="s">
        <v>288</v>
      </c>
      <c r="E1135" s="31" t="s">
        <v>730</v>
      </c>
      <c r="F1135" s="32">
        <v>38918</v>
      </c>
      <c r="G1135" s="32"/>
      <c r="H1135" s="32"/>
      <c r="I1135" s="32"/>
      <c r="J1135" s="32"/>
      <c r="K1135" s="32"/>
      <c r="L1135" s="32">
        <f t="shared" si="980"/>
        <v>38918</v>
      </c>
      <c r="M1135" s="32">
        <f t="shared" si="981"/>
        <v>0</v>
      </c>
      <c r="N1135" s="32">
        <f t="shared" si="982"/>
        <v>0</v>
      </c>
      <c r="O1135" s="32"/>
      <c r="P1135" s="32"/>
      <c r="Q1135" s="32"/>
      <c r="R1135" s="32">
        <f t="shared" si="997"/>
        <v>38918</v>
      </c>
      <c r="S1135" s="32">
        <f t="shared" si="998"/>
        <v>0</v>
      </c>
      <c r="T1135" s="32">
        <f t="shared" si="999"/>
        <v>0</v>
      </c>
      <c r="U1135" s="32"/>
      <c r="V1135" s="32">
        <f t="shared" si="991"/>
        <v>38918</v>
      </c>
      <c r="W1135" s="32">
        <f t="shared" si="992"/>
        <v>0</v>
      </c>
      <c r="X1135" s="32">
        <f t="shared" si="993"/>
        <v>0</v>
      </c>
      <c r="Y1135" s="32"/>
      <c r="Z1135" s="32"/>
      <c r="AA1135" s="32"/>
      <c r="AB1135" s="32">
        <f t="shared" si="1044"/>
        <v>38918</v>
      </c>
      <c r="AC1135" s="32">
        <f t="shared" si="1045"/>
        <v>0</v>
      </c>
      <c r="AD1135" s="32">
        <f t="shared" si="1046"/>
        <v>0</v>
      </c>
      <c r="AE1135" s="32"/>
      <c r="AF1135" s="33"/>
      <c r="AG1135" s="34"/>
      <c r="AH1135" s="1" t="str">
        <f t="shared" si="1047"/>
        <v>0502</v>
      </c>
    </row>
    <row r="1136" ht="94.5">
      <c r="A1136" s="14" t="s">
        <v>737</v>
      </c>
      <c r="B1136" s="15"/>
      <c r="C1136" s="14"/>
      <c r="D1136" s="14"/>
      <c r="E1136" s="31" t="s">
        <v>738</v>
      </c>
      <c r="F1136" s="32">
        <f t="shared" si="1022"/>
        <v>25020</v>
      </c>
      <c r="G1136" s="32">
        <f t="shared" si="1031"/>
        <v>0</v>
      </c>
      <c r="H1136" s="32">
        <f t="shared" si="1032"/>
        <v>0</v>
      </c>
      <c r="I1136" s="32">
        <f t="shared" si="1033"/>
        <v>0</v>
      </c>
      <c r="J1136" s="32">
        <f t="shared" si="1034"/>
        <v>0</v>
      </c>
      <c r="K1136" s="32">
        <f t="shared" si="1035"/>
        <v>0</v>
      </c>
      <c r="L1136" s="32">
        <f t="shared" si="980"/>
        <v>25020</v>
      </c>
      <c r="M1136" s="32">
        <f t="shared" si="981"/>
        <v>0</v>
      </c>
      <c r="N1136" s="32">
        <f t="shared" si="982"/>
        <v>0</v>
      </c>
      <c r="O1136" s="32">
        <f t="shared" si="1036"/>
        <v>0</v>
      </c>
      <c r="P1136" s="32">
        <f t="shared" si="1037"/>
        <v>0</v>
      </c>
      <c r="Q1136" s="32">
        <f t="shared" si="1038"/>
        <v>0</v>
      </c>
      <c r="R1136" s="32">
        <f t="shared" si="997"/>
        <v>25020</v>
      </c>
      <c r="S1136" s="32">
        <f t="shared" si="998"/>
        <v>0</v>
      </c>
      <c r="T1136" s="32">
        <f t="shared" si="999"/>
        <v>0</v>
      </c>
      <c r="U1136" s="32">
        <f t="shared" si="1039"/>
        <v>0</v>
      </c>
      <c r="V1136" s="32">
        <f t="shared" si="991"/>
        <v>25020</v>
      </c>
      <c r="W1136" s="32">
        <f t="shared" si="992"/>
        <v>0</v>
      </c>
      <c r="X1136" s="32">
        <f t="shared" si="993"/>
        <v>0</v>
      </c>
      <c r="Y1136" s="32">
        <f t="shared" si="1040"/>
        <v>0</v>
      </c>
      <c r="Z1136" s="32">
        <f t="shared" si="1041"/>
        <v>0</v>
      </c>
      <c r="AA1136" s="32">
        <f t="shared" si="1042"/>
        <v>0</v>
      </c>
      <c r="AB1136" s="32">
        <f t="shared" si="1044"/>
        <v>25020</v>
      </c>
      <c r="AC1136" s="32">
        <f t="shared" si="1045"/>
        <v>0</v>
      </c>
      <c r="AD1136" s="32">
        <f t="shared" si="1046"/>
        <v>0</v>
      </c>
      <c r="AE1136" s="32">
        <f t="shared" si="1043"/>
        <v>0</v>
      </c>
      <c r="AF1136" s="33"/>
      <c r="AG1136" s="34"/>
      <c r="AH1136" s="1" t="str">
        <f t="shared" si="1047"/>
        <v/>
      </c>
    </row>
    <row r="1137" ht="47.25">
      <c r="A1137" s="14" t="s">
        <v>737</v>
      </c>
      <c r="B1137" s="15" t="s">
        <v>29</v>
      </c>
      <c r="C1137" s="14"/>
      <c r="D1137" s="14"/>
      <c r="E1137" s="31" t="s">
        <v>30</v>
      </c>
      <c r="F1137" s="32">
        <f t="shared" si="1022"/>
        <v>25020</v>
      </c>
      <c r="G1137" s="32">
        <f t="shared" si="1031"/>
        <v>0</v>
      </c>
      <c r="H1137" s="32">
        <f t="shared" si="1032"/>
        <v>0</v>
      </c>
      <c r="I1137" s="32">
        <f t="shared" si="1033"/>
        <v>0</v>
      </c>
      <c r="J1137" s="32">
        <f t="shared" si="1034"/>
        <v>0</v>
      </c>
      <c r="K1137" s="32">
        <f t="shared" si="1035"/>
        <v>0</v>
      </c>
      <c r="L1137" s="32">
        <f t="shared" ref="L1137:L1200" si="1048">F1137+I1137</f>
        <v>25020</v>
      </c>
      <c r="M1137" s="32">
        <f t="shared" ref="M1137:M1200" si="1049">G1137+J1137</f>
        <v>0</v>
      </c>
      <c r="N1137" s="32">
        <f t="shared" ref="N1137:N1200" si="1050">H1137+K1137</f>
        <v>0</v>
      </c>
      <c r="O1137" s="32">
        <f t="shared" si="1036"/>
        <v>0</v>
      </c>
      <c r="P1137" s="32">
        <f t="shared" si="1037"/>
        <v>0</v>
      </c>
      <c r="Q1137" s="32">
        <f t="shared" si="1038"/>
        <v>0</v>
      </c>
      <c r="R1137" s="32">
        <f t="shared" si="997"/>
        <v>25020</v>
      </c>
      <c r="S1137" s="32">
        <f t="shared" si="998"/>
        <v>0</v>
      </c>
      <c r="T1137" s="32">
        <f t="shared" si="999"/>
        <v>0</v>
      </c>
      <c r="U1137" s="32">
        <f t="shared" si="1039"/>
        <v>0</v>
      </c>
      <c r="V1137" s="32">
        <f t="shared" si="991"/>
        <v>25020</v>
      </c>
      <c r="W1137" s="32">
        <f t="shared" si="992"/>
        <v>0</v>
      </c>
      <c r="X1137" s="32">
        <f t="shared" si="993"/>
        <v>0</v>
      </c>
      <c r="Y1137" s="32">
        <f t="shared" si="1040"/>
        <v>0</v>
      </c>
      <c r="Z1137" s="32">
        <f t="shared" si="1041"/>
        <v>0</v>
      </c>
      <c r="AA1137" s="32">
        <f t="shared" si="1042"/>
        <v>0</v>
      </c>
      <c r="AB1137" s="32">
        <f t="shared" si="1044"/>
        <v>25020</v>
      </c>
      <c r="AC1137" s="32">
        <f t="shared" si="1045"/>
        <v>0</v>
      </c>
      <c r="AD1137" s="32">
        <f t="shared" si="1046"/>
        <v>0</v>
      </c>
      <c r="AE1137" s="32">
        <f t="shared" si="1043"/>
        <v>0</v>
      </c>
      <c r="AF1137" s="33"/>
      <c r="AG1137" s="34"/>
      <c r="AH1137" s="1" t="str">
        <f t="shared" si="1047"/>
        <v/>
      </c>
    </row>
    <row r="1138">
      <c r="A1138" s="14" t="s">
        <v>737</v>
      </c>
      <c r="B1138" s="15">
        <v>400</v>
      </c>
      <c r="C1138" s="14" t="s">
        <v>50</v>
      </c>
      <c r="D1138" s="14" t="s">
        <v>288</v>
      </c>
      <c r="E1138" s="31" t="s">
        <v>730</v>
      </c>
      <c r="F1138" s="32">
        <v>25020</v>
      </c>
      <c r="G1138" s="32"/>
      <c r="H1138" s="32"/>
      <c r="I1138" s="32"/>
      <c r="J1138" s="32"/>
      <c r="K1138" s="32"/>
      <c r="L1138" s="32">
        <f t="shared" si="1048"/>
        <v>25020</v>
      </c>
      <c r="M1138" s="32">
        <f t="shared" si="1049"/>
        <v>0</v>
      </c>
      <c r="N1138" s="32">
        <f t="shared" si="1050"/>
        <v>0</v>
      </c>
      <c r="O1138" s="32"/>
      <c r="P1138" s="32"/>
      <c r="Q1138" s="32"/>
      <c r="R1138" s="32">
        <f t="shared" si="997"/>
        <v>25020</v>
      </c>
      <c r="S1138" s="32">
        <f t="shared" si="998"/>
        <v>0</v>
      </c>
      <c r="T1138" s="32">
        <f t="shared" si="999"/>
        <v>0</v>
      </c>
      <c r="U1138" s="32"/>
      <c r="V1138" s="32">
        <f t="shared" si="991"/>
        <v>25020</v>
      </c>
      <c r="W1138" s="32">
        <f t="shared" si="992"/>
        <v>0</v>
      </c>
      <c r="X1138" s="32">
        <f t="shared" si="993"/>
        <v>0</v>
      </c>
      <c r="Y1138" s="32"/>
      <c r="Z1138" s="32"/>
      <c r="AA1138" s="32"/>
      <c r="AB1138" s="32">
        <f t="shared" si="1044"/>
        <v>25020</v>
      </c>
      <c r="AC1138" s="32">
        <f t="shared" si="1045"/>
        <v>0</v>
      </c>
      <c r="AD1138" s="32">
        <f t="shared" si="1046"/>
        <v>0</v>
      </c>
      <c r="AE1138" s="32"/>
      <c r="AF1138" s="33"/>
      <c r="AG1138" s="34"/>
      <c r="AH1138" s="1" t="str">
        <f t="shared" si="1047"/>
        <v>0502</v>
      </c>
    </row>
    <row r="1139" ht="47.25">
      <c r="A1139" s="14" t="s">
        <v>739</v>
      </c>
      <c r="B1139" s="15"/>
      <c r="C1139" s="14"/>
      <c r="D1139" s="14"/>
      <c r="E1139" s="31" t="s">
        <v>740</v>
      </c>
      <c r="F1139" s="32">
        <f t="shared" si="1022"/>
        <v>0</v>
      </c>
      <c r="G1139" s="32">
        <f t="shared" si="1031"/>
        <v>21844</v>
      </c>
      <c r="H1139" s="32">
        <f t="shared" si="1032"/>
        <v>0</v>
      </c>
      <c r="I1139" s="32">
        <f t="shared" si="1033"/>
        <v>0</v>
      </c>
      <c r="J1139" s="32">
        <f t="shared" si="1034"/>
        <v>0</v>
      </c>
      <c r="K1139" s="32">
        <f t="shared" si="1035"/>
        <v>0</v>
      </c>
      <c r="L1139" s="32">
        <f t="shared" si="1048"/>
        <v>0</v>
      </c>
      <c r="M1139" s="32">
        <f t="shared" si="1049"/>
        <v>21844</v>
      </c>
      <c r="N1139" s="32">
        <f t="shared" si="1050"/>
        <v>0</v>
      </c>
      <c r="O1139" s="32">
        <f t="shared" si="1036"/>
        <v>0</v>
      </c>
      <c r="P1139" s="32">
        <f t="shared" si="1037"/>
        <v>0</v>
      </c>
      <c r="Q1139" s="32">
        <f t="shared" si="1038"/>
        <v>0</v>
      </c>
      <c r="R1139" s="32">
        <f t="shared" si="997"/>
        <v>0</v>
      </c>
      <c r="S1139" s="32">
        <f t="shared" si="998"/>
        <v>21844</v>
      </c>
      <c r="T1139" s="32">
        <f t="shared" si="999"/>
        <v>0</v>
      </c>
      <c r="U1139" s="32">
        <f t="shared" si="1039"/>
        <v>0</v>
      </c>
      <c r="V1139" s="32">
        <f t="shared" ref="V1139:V1202" si="1051">R1139+U1139</f>
        <v>0</v>
      </c>
      <c r="W1139" s="32">
        <f t="shared" ref="W1139:W1202" si="1052">S1139</f>
        <v>21844</v>
      </c>
      <c r="X1139" s="32">
        <f t="shared" ref="X1139:X1202" si="1053">T1139</f>
        <v>0</v>
      </c>
      <c r="Y1139" s="32">
        <f t="shared" si="1040"/>
        <v>0</v>
      </c>
      <c r="Z1139" s="32">
        <f t="shared" si="1041"/>
        <v>0</v>
      </c>
      <c r="AA1139" s="32">
        <f t="shared" si="1042"/>
        <v>0</v>
      </c>
      <c r="AB1139" s="32">
        <f t="shared" si="1044"/>
        <v>0</v>
      </c>
      <c r="AC1139" s="32">
        <f t="shared" si="1045"/>
        <v>21844</v>
      </c>
      <c r="AD1139" s="32">
        <f t="shared" si="1046"/>
        <v>0</v>
      </c>
      <c r="AE1139" s="32">
        <f t="shared" si="1043"/>
        <v>0</v>
      </c>
      <c r="AF1139" s="33"/>
      <c r="AG1139" s="34"/>
      <c r="AH1139" s="1" t="str">
        <f t="shared" si="1047"/>
        <v/>
      </c>
    </row>
    <row r="1140" ht="47.25">
      <c r="A1140" s="14" t="s">
        <v>739</v>
      </c>
      <c r="B1140" s="15" t="s">
        <v>29</v>
      </c>
      <c r="C1140" s="14"/>
      <c r="D1140" s="14"/>
      <c r="E1140" s="31" t="s">
        <v>30</v>
      </c>
      <c r="F1140" s="32">
        <f t="shared" si="1022"/>
        <v>0</v>
      </c>
      <c r="G1140" s="32">
        <f t="shared" si="1031"/>
        <v>21844</v>
      </c>
      <c r="H1140" s="32">
        <f t="shared" si="1032"/>
        <v>0</v>
      </c>
      <c r="I1140" s="32">
        <f t="shared" si="1033"/>
        <v>0</v>
      </c>
      <c r="J1140" s="32">
        <f t="shared" si="1034"/>
        <v>0</v>
      </c>
      <c r="K1140" s="32">
        <f t="shared" si="1035"/>
        <v>0</v>
      </c>
      <c r="L1140" s="32">
        <f t="shared" si="1048"/>
        <v>0</v>
      </c>
      <c r="M1140" s="32">
        <f t="shared" si="1049"/>
        <v>21844</v>
      </c>
      <c r="N1140" s="32">
        <f t="shared" si="1050"/>
        <v>0</v>
      </c>
      <c r="O1140" s="32">
        <f t="shared" si="1036"/>
        <v>0</v>
      </c>
      <c r="P1140" s="32">
        <f t="shared" si="1037"/>
        <v>0</v>
      </c>
      <c r="Q1140" s="32">
        <f t="shared" si="1038"/>
        <v>0</v>
      </c>
      <c r="R1140" s="32">
        <f t="shared" si="997"/>
        <v>0</v>
      </c>
      <c r="S1140" s="32">
        <f t="shared" si="998"/>
        <v>21844</v>
      </c>
      <c r="T1140" s="32">
        <f t="shared" si="999"/>
        <v>0</v>
      </c>
      <c r="U1140" s="32">
        <f t="shared" si="1039"/>
        <v>0</v>
      </c>
      <c r="V1140" s="32">
        <f t="shared" si="1051"/>
        <v>0</v>
      </c>
      <c r="W1140" s="32">
        <f t="shared" si="1052"/>
        <v>21844</v>
      </c>
      <c r="X1140" s="32">
        <f t="shared" si="1053"/>
        <v>0</v>
      </c>
      <c r="Y1140" s="32">
        <f t="shared" si="1040"/>
        <v>0</v>
      </c>
      <c r="Z1140" s="32">
        <f t="shared" si="1041"/>
        <v>0</v>
      </c>
      <c r="AA1140" s="32">
        <f t="shared" si="1042"/>
        <v>0</v>
      </c>
      <c r="AB1140" s="32">
        <f t="shared" si="1044"/>
        <v>0</v>
      </c>
      <c r="AC1140" s="32">
        <f t="shared" si="1045"/>
        <v>21844</v>
      </c>
      <c r="AD1140" s="32">
        <f t="shared" si="1046"/>
        <v>0</v>
      </c>
      <c r="AE1140" s="32">
        <f t="shared" si="1043"/>
        <v>0</v>
      </c>
      <c r="AF1140" s="33"/>
      <c r="AG1140" s="34"/>
      <c r="AH1140" s="1" t="str">
        <f t="shared" si="1047"/>
        <v/>
      </c>
    </row>
    <row r="1141">
      <c r="A1141" s="14" t="s">
        <v>739</v>
      </c>
      <c r="B1141" s="15">
        <v>400</v>
      </c>
      <c r="C1141" s="14" t="s">
        <v>50</v>
      </c>
      <c r="D1141" s="14" t="s">
        <v>288</v>
      </c>
      <c r="E1141" s="31" t="s">
        <v>730</v>
      </c>
      <c r="F1141" s="32"/>
      <c r="G1141" s="32">
        <v>21844</v>
      </c>
      <c r="H1141" s="32"/>
      <c r="I1141" s="32"/>
      <c r="J1141" s="32"/>
      <c r="K1141" s="32"/>
      <c r="L1141" s="32">
        <f t="shared" si="1048"/>
        <v>0</v>
      </c>
      <c r="M1141" s="32">
        <f t="shared" si="1049"/>
        <v>21844</v>
      </c>
      <c r="N1141" s="32">
        <f t="shared" si="1050"/>
        <v>0</v>
      </c>
      <c r="O1141" s="32"/>
      <c r="P1141" s="32"/>
      <c r="Q1141" s="32"/>
      <c r="R1141" s="32">
        <f t="shared" si="997"/>
        <v>0</v>
      </c>
      <c r="S1141" s="32">
        <f t="shared" si="998"/>
        <v>21844</v>
      </c>
      <c r="T1141" s="32">
        <f t="shared" si="999"/>
        <v>0</v>
      </c>
      <c r="U1141" s="32"/>
      <c r="V1141" s="32">
        <f t="shared" si="1051"/>
        <v>0</v>
      </c>
      <c r="W1141" s="32">
        <f t="shared" si="1052"/>
        <v>21844</v>
      </c>
      <c r="X1141" s="32">
        <f t="shared" si="1053"/>
        <v>0</v>
      </c>
      <c r="Y1141" s="32"/>
      <c r="Z1141" s="32"/>
      <c r="AA1141" s="32"/>
      <c r="AB1141" s="32">
        <f t="shared" si="1044"/>
        <v>0</v>
      </c>
      <c r="AC1141" s="32">
        <f t="shared" si="1045"/>
        <v>21844</v>
      </c>
      <c r="AD1141" s="32">
        <f t="shared" si="1046"/>
        <v>0</v>
      </c>
      <c r="AE1141" s="32"/>
      <c r="AF1141" s="33"/>
      <c r="AG1141" s="34"/>
      <c r="AH1141" s="1" t="str">
        <f t="shared" si="1047"/>
        <v>0502</v>
      </c>
    </row>
    <row r="1142">
      <c r="A1142" s="14" t="s">
        <v>741</v>
      </c>
      <c r="B1142" s="15"/>
      <c r="C1142" s="14"/>
      <c r="D1142" s="14"/>
      <c r="E1142" s="35" t="s">
        <v>742</v>
      </c>
      <c r="F1142" s="32"/>
      <c r="G1142" s="32"/>
      <c r="H1142" s="32"/>
      <c r="I1142" s="32">
        <f t="shared" si="1033"/>
        <v>0</v>
      </c>
      <c r="J1142" s="32">
        <f t="shared" si="1034"/>
        <v>15093.6</v>
      </c>
      <c r="K1142" s="32">
        <f t="shared" si="1035"/>
        <v>0</v>
      </c>
      <c r="L1142" s="32">
        <f t="shared" si="1048"/>
        <v>0</v>
      </c>
      <c r="M1142" s="32">
        <f t="shared" si="1049"/>
        <v>15093.6</v>
      </c>
      <c r="N1142" s="32">
        <f t="shared" si="1050"/>
        <v>0</v>
      </c>
      <c r="O1142" s="32">
        <f t="shared" si="1036"/>
        <v>0</v>
      </c>
      <c r="P1142" s="32">
        <f t="shared" si="1037"/>
        <v>0</v>
      </c>
      <c r="Q1142" s="32">
        <f t="shared" si="1038"/>
        <v>0</v>
      </c>
      <c r="R1142" s="32">
        <f t="shared" si="997"/>
        <v>0</v>
      </c>
      <c r="S1142" s="32">
        <f t="shared" si="998"/>
        <v>15093.6</v>
      </c>
      <c r="T1142" s="32">
        <f t="shared" si="999"/>
        <v>0</v>
      </c>
      <c r="U1142" s="32">
        <f t="shared" si="1039"/>
        <v>0</v>
      </c>
      <c r="V1142" s="32">
        <f t="shared" si="1051"/>
        <v>0</v>
      </c>
      <c r="W1142" s="32">
        <f t="shared" si="1052"/>
        <v>15093.6</v>
      </c>
      <c r="X1142" s="32">
        <f t="shared" si="1053"/>
        <v>0</v>
      </c>
      <c r="Y1142" s="32">
        <f t="shared" si="1040"/>
        <v>0</v>
      </c>
      <c r="Z1142" s="32">
        <f t="shared" si="1041"/>
        <v>0</v>
      </c>
      <c r="AA1142" s="32">
        <f t="shared" si="1042"/>
        <v>0</v>
      </c>
      <c r="AB1142" s="32">
        <f t="shared" si="1044"/>
        <v>0</v>
      </c>
      <c r="AC1142" s="32">
        <f t="shared" si="1045"/>
        <v>15093.6</v>
      </c>
      <c r="AD1142" s="32">
        <f t="shared" si="1046"/>
        <v>0</v>
      </c>
      <c r="AE1142" s="32">
        <f t="shared" si="1043"/>
        <v>0</v>
      </c>
      <c r="AF1142" s="33"/>
      <c r="AG1142" s="34"/>
      <c r="AH1142" s="1" t="str">
        <f t="shared" si="1047"/>
        <v/>
      </c>
    </row>
    <row r="1143">
      <c r="A1143" s="14" t="s">
        <v>741</v>
      </c>
      <c r="B1143" s="15" t="s">
        <v>29</v>
      </c>
      <c r="C1143" s="14"/>
      <c r="D1143" s="14"/>
      <c r="E1143" s="31" t="s">
        <v>30</v>
      </c>
      <c r="F1143" s="32"/>
      <c r="G1143" s="32"/>
      <c r="H1143" s="32"/>
      <c r="I1143" s="32">
        <f t="shared" si="1033"/>
        <v>0</v>
      </c>
      <c r="J1143" s="32">
        <f t="shared" si="1034"/>
        <v>15093.6</v>
      </c>
      <c r="K1143" s="32">
        <f t="shared" si="1035"/>
        <v>0</v>
      </c>
      <c r="L1143" s="32">
        <f t="shared" si="1048"/>
        <v>0</v>
      </c>
      <c r="M1143" s="32">
        <f t="shared" si="1049"/>
        <v>15093.6</v>
      </c>
      <c r="N1143" s="32">
        <f t="shared" si="1050"/>
        <v>0</v>
      </c>
      <c r="O1143" s="32">
        <f t="shared" si="1036"/>
        <v>0</v>
      </c>
      <c r="P1143" s="32">
        <f t="shared" si="1037"/>
        <v>0</v>
      </c>
      <c r="Q1143" s="32">
        <f t="shared" si="1038"/>
        <v>0</v>
      </c>
      <c r="R1143" s="32">
        <f t="shared" si="997"/>
        <v>0</v>
      </c>
      <c r="S1143" s="32">
        <f t="shared" si="998"/>
        <v>15093.6</v>
      </c>
      <c r="T1143" s="32">
        <f t="shared" si="999"/>
        <v>0</v>
      </c>
      <c r="U1143" s="32">
        <f t="shared" si="1039"/>
        <v>0</v>
      </c>
      <c r="V1143" s="32">
        <f t="shared" si="1051"/>
        <v>0</v>
      </c>
      <c r="W1143" s="32">
        <f t="shared" si="1052"/>
        <v>15093.6</v>
      </c>
      <c r="X1143" s="32">
        <f t="shared" si="1053"/>
        <v>0</v>
      </c>
      <c r="Y1143" s="32">
        <f t="shared" si="1040"/>
        <v>0</v>
      </c>
      <c r="Z1143" s="32">
        <f t="shared" si="1041"/>
        <v>0</v>
      </c>
      <c r="AA1143" s="32">
        <f t="shared" si="1042"/>
        <v>0</v>
      </c>
      <c r="AB1143" s="32">
        <f t="shared" si="1044"/>
        <v>0</v>
      </c>
      <c r="AC1143" s="32">
        <f t="shared" si="1045"/>
        <v>15093.6</v>
      </c>
      <c r="AD1143" s="32">
        <f t="shared" si="1046"/>
        <v>0</v>
      </c>
      <c r="AE1143" s="32">
        <f t="shared" si="1043"/>
        <v>0</v>
      </c>
      <c r="AF1143" s="33"/>
      <c r="AG1143" s="34"/>
      <c r="AH1143" s="1" t="str">
        <f t="shared" si="1047"/>
        <v/>
      </c>
    </row>
    <row r="1144">
      <c r="A1144" s="14" t="s">
        <v>741</v>
      </c>
      <c r="B1144" s="15">
        <v>400</v>
      </c>
      <c r="C1144" s="14" t="s">
        <v>50</v>
      </c>
      <c r="D1144" s="14" t="s">
        <v>288</v>
      </c>
      <c r="E1144" s="31" t="s">
        <v>730</v>
      </c>
      <c r="F1144" s="32"/>
      <c r="G1144" s="32"/>
      <c r="H1144" s="32"/>
      <c r="I1144" s="32"/>
      <c r="J1144" s="32">
        <v>15093.6</v>
      </c>
      <c r="K1144" s="32"/>
      <c r="L1144" s="32">
        <f t="shared" si="1048"/>
        <v>0</v>
      </c>
      <c r="M1144" s="32">
        <f t="shared" si="1049"/>
        <v>15093.6</v>
      </c>
      <c r="N1144" s="32">
        <f t="shared" si="1050"/>
        <v>0</v>
      </c>
      <c r="O1144" s="32"/>
      <c r="P1144" s="32"/>
      <c r="Q1144" s="32"/>
      <c r="R1144" s="32">
        <f t="shared" ref="R1144:R1207" si="1054">L1144+O1144</f>
        <v>0</v>
      </c>
      <c r="S1144" s="32">
        <f t="shared" ref="S1144:S1207" si="1055">M1144+P1144</f>
        <v>15093.6</v>
      </c>
      <c r="T1144" s="32">
        <f t="shared" ref="T1144:T1207" si="1056">N1144+Q1144</f>
        <v>0</v>
      </c>
      <c r="U1144" s="32"/>
      <c r="V1144" s="32">
        <f t="shared" si="1051"/>
        <v>0</v>
      </c>
      <c r="W1144" s="32">
        <f t="shared" si="1052"/>
        <v>15093.6</v>
      </c>
      <c r="X1144" s="32">
        <f t="shared" si="1053"/>
        <v>0</v>
      </c>
      <c r="Y1144" s="32"/>
      <c r="Z1144" s="32"/>
      <c r="AA1144" s="32"/>
      <c r="AB1144" s="32">
        <f t="shared" si="1044"/>
        <v>0</v>
      </c>
      <c r="AC1144" s="32">
        <f t="shared" si="1045"/>
        <v>15093.6</v>
      </c>
      <c r="AD1144" s="32">
        <f t="shared" si="1046"/>
        <v>0</v>
      </c>
      <c r="AE1144" s="32"/>
      <c r="AF1144" s="33"/>
      <c r="AG1144" s="34" t="s">
        <v>743</v>
      </c>
      <c r="AH1144" s="1" t="str">
        <f t="shared" si="1047"/>
        <v>0502</v>
      </c>
    </row>
    <row r="1145">
      <c r="A1145" s="14" t="s">
        <v>744</v>
      </c>
      <c r="B1145" s="15"/>
      <c r="C1145" s="14"/>
      <c r="D1145" s="14"/>
      <c r="E1145" s="35" t="s">
        <v>745</v>
      </c>
      <c r="F1145" s="32"/>
      <c r="G1145" s="32"/>
      <c r="H1145" s="32"/>
      <c r="I1145" s="32">
        <f t="shared" si="1033"/>
        <v>0</v>
      </c>
      <c r="J1145" s="32">
        <f t="shared" si="1034"/>
        <v>4069.6999999999998</v>
      </c>
      <c r="K1145" s="32">
        <f t="shared" si="1035"/>
        <v>0</v>
      </c>
      <c r="L1145" s="32">
        <f t="shared" si="1048"/>
        <v>0</v>
      </c>
      <c r="M1145" s="32">
        <f t="shared" si="1049"/>
        <v>4069.6999999999998</v>
      </c>
      <c r="N1145" s="32">
        <f t="shared" si="1050"/>
        <v>0</v>
      </c>
      <c r="O1145" s="32">
        <f t="shared" si="1036"/>
        <v>0</v>
      </c>
      <c r="P1145" s="32">
        <f t="shared" si="1037"/>
        <v>0</v>
      </c>
      <c r="Q1145" s="32">
        <f t="shared" si="1038"/>
        <v>0</v>
      </c>
      <c r="R1145" s="32">
        <f t="shared" si="1054"/>
        <v>0</v>
      </c>
      <c r="S1145" s="32">
        <f t="shared" si="1055"/>
        <v>4069.6999999999998</v>
      </c>
      <c r="T1145" s="32">
        <f t="shared" si="1056"/>
        <v>0</v>
      </c>
      <c r="U1145" s="32">
        <f t="shared" si="1039"/>
        <v>0</v>
      </c>
      <c r="V1145" s="32">
        <f t="shared" si="1051"/>
        <v>0</v>
      </c>
      <c r="W1145" s="32">
        <f t="shared" si="1052"/>
        <v>4069.6999999999998</v>
      </c>
      <c r="X1145" s="32">
        <f t="shared" si="1053"/>
        <v>0</v>
      </c>
      <c r="Y1145" s="32">
        <f t="shared" si="1040"/>
        <v>0</v>
      </c>
      <c r="Z1145" s="32">
        <f t="shared" si="1041"/>
        <v>0</v>
      </c>
      <c r="AA1145" s="32">
        <f t="shared" si="1042"/>
        <v>0</v>
      </c>
      <c r="AB1145" s="32">
        <f t="shared" si="1044"/>
        <v>0</v>
      </c>
      <c r="AC1145" s="32">
        <f t="shared" si="1045"/>
        <v>4069.6999999999998</v>
      </c>
      <c r="AD1145" s="32">
        <f t="shared" si="1046"/>
        <v>0</v>
      </c>
      <c r="AE1145" s="32">
        <f t="shared" si="1043"/>
        <v>0</v>
      </c>
      <c r="AF1145" s="33"/>
      <c r="AG1145" s="34"/>
      <c r="AH1145" s="1" t="str">
        <f t="shared" si="1047"/>
        <v/>
      </c>
    </row>
    <row r="1146">
      <c r="A1146" s="14" t="s">
        <v>744</v>
      </c>
      <c r="B1146" s="15" t="s">
        <v>29</v>
      </c>
      <c r="C1146" s="14"/>
      <c r="D1146" s="14"/>
      <c r="E1146" s="31" t="s">
        <v>30</v>
      </c>
      <c r="F1146" s="32"/>
      <c r="G1146" s="32"/>
      <c r="H1146" s="32"/>
      <c r="I1146" s="32">
        <f t="shared" si="1033"/>
        <v>0</v>
      </c>
      <c r="J1146" s="32">
        <f t="shared" si="1034"/>
        <v>4069.6999999999998</v>
      </c>
      <c r="K1146" s="32">
        <f t="shared" si="1035"/>
        <v>0</v>
      </c>
      <c r="L1146" s="32">
        <f t="shared" si="1048"/>
        <v>0</v>
      </c>
      <c r="M1146" s="32">
        <f t="shared" si="1049"/>
        <v>4069.6999999999998</v>
      </c>
      <c r="N1146" s="32">
        <f t="shared" si="1050"/>
        <v>0</v>
      </c>
      <c r="O1146" s="32">
        <f t="shared" si="1036"/>
        <v>0</v>
      </c>
      <c r="P1146" s="32">
        <f t="shared" si="1037"/>
        <v>0</v>
      </c>
      <c r="Q1146" s="32">
        <f t="shared" si="1038"/>
        <v>0</v>
      </c>
      <c r="R1146" s="32">
        <f t="shared" si="1054"/>
        <v>0</v>
      </c>
      <c r="S1146" s="32">
        <f t="shared" si="1055"/>
        <v>4069.6999999999998</v>
      </c>
      <c r="T1146" s="32">
        <f t="shared" si="1056"/>
        <v>0</v>
      </c>
      <c r="U1146" s="32">
        <f t="shared" si="1039"/>
        <v>0</v>
      </c>
      <c r="V1146" s="32">
        <f t="shared" si="1051"/>
        <v>0</v>
      </c>
      <c r="W1146" s="32">
        <f t="shared" si="1052"/>
        <v>4069.6999999999998</v>
      </c>
      <c r="X1146" s="32">
        <f t="shared" si="1053"/>
        <v>0</v>
      </c>
      <c r="Y1146" s="32">
        <f t="shared" si="1040"/>
        <v>0</v>
      </c>
      <c r="Z1146" s="32">
        <f t="shared" si="1041"/>
        <v>0</v>
      </c>
      <c r="AA1146" s="32">
        <f t="shared" si="1042"/>
        <v>0</v>
      </c>
      <c r="AB1146" s="32">
        <f t="shared" si="1044"/>
        <v>0</v>
      </c>
      <c r="AC1146" s="32">
        <f t="shared" si="1045"/>
        <v>4069.6999999999998</v>
      </c>
      <c r="AD1146" s="32">
        <f t="shared" si="1046"/>
        <v>0</v>
      </c>
      <c r="AE1146" s="32">
        <f t="shared" si="1043"/>
        <v>0</v>
      </c>
      <c r="AF1146" s="33"/>
      <c r="AG1146" s="34"/>
      <c r="AH1146" s="1" t="str">
        <f t="shared" si="1047"/>
        <v/>
      </c>
    </row>
    <row r="1147">
      <c r="A1147" s="14" t="s">
        <v>744</v>
      </c>
      <c r="B1147" s="15">
        <v>400</v>
      </c>
      <c r="C1147" s="14" t="s">
        <v>50</v>
      </c>
      <c r="D1147" s="14" t="s">
        <v>288</v>
      </c>
      <c r="E1147" s="31" t="s">
        <v>730</v>
      </c>
      <c r="F1147" s="32"/>
      <c r="G1147" s="32"/>
      <c r="H1147" s="32"/>
      <c r="I1147" s="32"/>
      <c r="J1147" s="32">
        <v>4069.6999999999998</v>
      </c>
      <c r="K1147" s="32"/>
      <c r="L1147" s="32">
        <f t="shared" si="1048"/>
        <v>0</v>
      </c>
      <c r="M1147" s="32">
        <f t="shared" si="1049"/>
        <v>4069.6999999999998</v>
      </c>
      <c r="N1147" s="32">
        <f t="shared" si="1050"/>
        <v>0</v>
      </c>
      <c r="O1147" s="32"/>
      <c r="P1147" s="32"/>
      <c r="Q1147" s="32"/>
      <c r="R1147" s="32">
        <f t="shared" si="1054"/>
        <v>0</v>
      </c>
      <c r="S1147" s="32">
        <f t="shared" si="1055"/>
        <v>4069.6999999999998</v>
      </c>
      <c r="T1147" s="32">
        <f t="shared" si="1056"/>
        <v>0</v>
      </c>
      <c r="U1147" s="32"/>
      <c r="V1147" s="32">
        <f t="shared" si="1051"/>
        <v>0</v>
      </c>
      <c r="W1147" s="32">
        <f t="shared" si="1052"/>
        <v>4069.6999999999998</v>
      </c>
      <c r="X1147" s="32">
        <f t="shared" si="1053"/>
        <v>0</v>
      </c>
      <c r="Y1147" s="32"/>
      <c r="Z1147" s="32"/>
      <c r="AA1147" s="32"/>
      <c r="AB1147" s="32">
        <f t="shared" si="1044"/>
        <v>0</v>
      </c>
      <c r="AC1147" s="32">
        <f t="shared" si="1045"/>
        <v>4069.6999999999998</v>
      </c>
      <c r="AD1147" s="32">
        <f t="shared" si="1046"/>
        <v>0</v>
      </c>
      <c r="AE1147" s="32"/>
      <c r="AF1147" s="33"/>
      <c r="AG1147" s="34" t="s">
        <v>746</v>
      </c>
      <c r="AH1147" s="1" t="str">
        <f t="shared" si="1047"/>
        <v>0502</v>
      </c>
    </row>
    <row r="1148">
      <c r="A1148" s="14" t="s">
        <v>747</v>
      </c>
      <c r="B1148" s="15"/>
      <c r="C1148" s="14"/>
      <c r="D1148" s="14"/>
      <c r="E1148" s="35" t="s">
        <v>748</v>
      </c>
      <c r="F1148" s="32"/>
      <c r="G1148" s="32"/>
      <c r="H1148" s="32"/>
      <c r="I1148" s="32">
        <f t="shared" si="1033"/>
        <v>16139.5</v>
      </c>
      <c r="J1148" s="32">
        <f t="shared" si="1034"/>
        <v>0</v>
      </c>
      <c r="K1148" s="32">
        <f t="shared" si="1035"/>
        <v>0</v>
      </c>
      <c r="L1148" s="32">
        <f t="shared" si="1048"/>
        <v>16139.5</v>
      </c>
      <c r="M1148" s="32">
        <f t="shared" si="1049"/>
        <v>0</v>
      </c>
      <c r="N1148" s="32">
        <f t="shared" si="1050"/>
        <v>0</v>
      </c>
      <c r="O1148" s="32">
        <f t="shared" si="1036"/>
        <v>0</v>
      </c>
      <c r="P1148" s="32">
        <f t="shared" si="1037"/>
        <v>0</v>
      </c>
      <c r="Q1148" s="32">
        <f t="shared" si="1038"/>
        <v>0</v>
      </c>
      <c r="R1148" s="32">
        <f t="shared" si="1054"/>
        <v>16139.5</v>
      </c>
      <c r="S1148" s="32">
        <f t="shared" si="1055"/>
        <v>0</v>
      </c>
      <c r="T1148" s="32">
        <f t="shared" si="1056"/>
        <v>0</v>
      </c>
      <c r="U1148" s="32">
        <f t="shared" si="1039"/>
        <v>0</v>
      </c>
      <c r="V1148" s="32">
        <f t="shared" si="1051"/>
        <v>16139.5</v>
      </c>
      <c r="W1148" s="32">
        <f t="shared" si="1052"/>
        <v>0</v>
      </c>
      <c r="X1148" s="32">
        <f t="shared" si="1053"/>
        <v>0</v>
      </c>
      <c r="Y1148" s="32">
        <f t="shared" si="1040"/>
        <v>0</v>
      </c>
      <c r="Z1148" s="32">
        <f t="shared" si="1041"/>
        <v>0</v>
      </c>
      <c r="AA1148" s="32">
        <f t="shared" si="1042"/>
        <v>0</v>
      </c>
      <c r="AB1148" s="32">
        <f t="shared" si="1044"/>
        <v>16139.5</v>
      </c>
      <c r="AC1148" s="32">
        <f t="shared" si="1045"/>
        <v>0</v>
      </c>
      <c r="AD1148" s="32">
        <f t="shared" si="1046"/>
        <v>0</v>
      </c>
      <c r="AE1148" s="32">
        <f t="shared" si="1043"/>
        <v>0</v>
      </c>
      <c r="AF1148" s="33"/>
      <c r="AG1148" s="34"/>
      <c r="AH1148" s="1" t="str">
        <f t="shared" si="1047"/>
        <v/>
      </c>
    </row>
    <row r="1149">
      <c r="A1149" s="14" t="s">
        <v>747</v>
      </c>
      <c r="B1149" s="15" t="s">
        <v>29</v>
      </c>
      <c r="C1149" s="14"/>
      <c r="D1149" s="14"/>
      <c r="E1149" s="31" t="s">
        <v>30</v>
      </c>
      <c r="F1149" s="32"/>
      <c r="G1149" s="32"/>
      <c r="H1149" s="32"/>
      <c r="I1149" s="32">
        <f t="shared" si="1033"/>
        <v>16139.5</v>
      </c>
      <c r="J1149" s="32">
        <f t="shared" si="1034"/>
        <v>0</v>
      </c>
      <c r="K1149" s="32">
        <f t="shared" si="1035"/>
        <v>0</v>
      </c>
      <c r="L1149" s="32">
        <f t="shared" si="1048"/>
        <v>16139.5</v>
      </c>
      <c r="M1149" s="32">
        <f t="shared" si="1049"/>
        <v>0</v>
      </c>
      <c r="N1149" s="32">
        <f t="shared" si="1050"/>
        <v>0</v>
      </c>
      <c r="O1149" s="32">
        <f t="shared" si="1036"/>
        <v>0</v>
      </c>
      <c r="P1149" s="32">
        <f t="shared" si="1037"/>
        <v>0</v>
      </c>
      <c r="Q1149" s="32">
        <f t="shared" si="1038"/>
        <v>0</v>
      </c>
      <c r="R1149" s="32">
        <f t="shared" si="1054"/>
        <v>16139.5</v>
      </c>
      <c r="S1149" s="32">
        <f t="shared" si="1055"/>
        <v>0</v>
      </c>
      <c r="T1149" s="32">
        <f t="shared" si="1056"/>
        <v>0</v>
      </c>
      <c r="U1149" s="32">
        <f t="shared" si="1039"/>
        <v>0</v>
      </c>
      <c r="V1149" s="32">
        <f t="shared" si="1051"/>
        <v>16139.5</v>
      </c>
      <c r="W1149" s="32">
        <f t="shared" si="1052"/>
        <v>0</v>
      </c>
      <c r="X1149" s="32">
        <f t="shared" si="1053"/>
        <v>0</v>
      </c>
      <c r="Y1149" s="32">
        <f t="shared" si="1040"/>
        <v>0</v>
      </c>
      <c r="Z1149" s="32">
        <f t="shared" si="1041"/>
        <v>0</v>
      </c>
      <c r="AA1149" s="32">
        <f t="shared" si="1042"/>
        <v>0</v>
      </c>
      <c r="AB1149" s="32">
        <f t="shared" si="1044"/>
        <v>16139.5</v>
      </c>
      <c r="AC1149" s="32">
        <f t="shared" si="1045"/>
        <v>0</v>
      </c>
      <c r="AD1149" s="32">
        <f t="shared" si="1046"/>
        <v>0</v>
      </c>
      <c r="AE1149" s="32">
        <f t="shared" si="1043"/>
        <v>0</v>
      </c>
      <c r="AF1149" s="33"/>
      <c r="AG1149" s="34"/>
      <c r="AH1149" s="1" t="str">
        <f t="shared" si="1047"/>
        <v/>
      </c>
    </row>
    <row r="1150">
      <c r="A1150" s="14" t="s">
        <v>747</v>
      </c>
      <c r="B1150" s="15">
        <v>400</v>
      </c>
      <c r="C1150" s="14" t="s">
        <v>50</v>
      </c>
      <c r="D1150" s="14" t="s">
        <v>288</v>
      </c>
      <c r="E1150" s="31" t="s">
        <v>730</v>
      </c>
      <c r="F1150" s="32"/>
      <c r="G1150" s="32"/>
      <c r="H1150" s="32"/>
      <c r="I1150" s="32">
        <v>16139.5</v>
      </c>
      <c r="J1150" s="32"/>
      <c r="K1150" s="32"/>
      <c r="L1150" s="32">
        <f t="shared" si="1048"/>
        <v>16139.5</v>
      </c>
      <c r="M1150" s="32">
        <f t="shared" si="1049"/>
        <v>0</v>
      </c>
      <c r="N1150" s="32">
        <f t="shared" si="1050"/>
        <v>0</v>
      </c>
      <c r="O1150" s="32"/>
      <c r="P1150" s="32"/>
      <c r="Q1150" s="32"/>
      <c r="R1150" s="32">
        <f t="shared" si="1054"/>
        <v>16139.5</v>
      </c>
      <c r="S1150" s="32">
        <f t="shared" si="1055"/>
        <v>0</v>
      </c>
      <c r="T1150" s="32">
        <f t="shared" si="1056"/>
        <v>0</v>
      </c>
      <c r="U1150" s="32"/>
      <c r="V1150" s="32">
        <f t="shared" si="1051"/>
        <v>16139.5</v>
      </c>
      <c r="W1150" s="32">
        <f t="shared" si="1052"/>
        <v>0</v>
      </c>
      <c r="X1150" s="32">
        <f t="shared" si="1053"/>
        <v>0</v>
      </c>
      <c r="Y1150" s="32"/>
      <c r="Z1150" s="32"/>
      <c r="AA1150" s="32"/>
      <c r="AB1150" s="32">
        <f t="shared" si="1044"/>
        <v>16139.5</v>
      </c>
      <c r="AC1150" s="32">
        <f t="shared" si="1045"/>
        <v>0</v>
      </c>
      <c r="AD1150" s="32">
        <f t="shared" si="1046"/>
        <v>0</v>
      </c>
      <c r="AE1150" s="32"/>
      <c r="AF1150" s="33"/>
      <c r="AG1150" s="34" t="s">
        <v>749</v>
      </c>
      <c r="AH1150" s="1" t="str">
        <f t="shared" si="1047"/>
        <v>0502</v>
      </c>
    </row>
    <row r="1151">
      <c r="A1151" s="14" t="s">
        <v>750</v>
      </c>
      <c r="B1151" s="15"/>
      <c r="C1151" s="14"/>
      <c r="D1151" s="14"/>
      <c r="E1151" s="35" t="s">
        <v>751</v>
      </c>
      <c r="F1151" s="32"/>
      <c r="G1151" s="32"/>
      <c r="H1151" s="32"/>
      <c r="I1151" s="32">
        <f t="shared" si="1033"/>
        <v>29143.799999999999</v>
      </c>
      <c r="J1151" s="32">
        <f t="shared" si="1034"/>
        <v>0</v>
      </c>
      <c r="K1151" s="32">
        <f t="shared" si="1035"/>
        <v>0</v>
      </c>
      <c r="L1151" s="32">
        <f t="shared" si="1048"/>
        <v>29143.799999999999</v>
      </c>
      <c r="M1151" s="32">
        <f t="shared" si="1049"/>
        <v>0</v>
      </c>
      <c r="N1151" s="32">
        <f t="shared" si="1050"/>
        <v>0</v>
      </c>
      <c r="O1151" s="32">
        <f t="shared" si="1036"/>
        <v>0</v>
      </c>
      <c r="P1151" s="32">
        <f t="shared" si="1037"/>
        <v>0</v>
      </c>
      <c r="Q1151" s="32">
        <f t="shared" si="1038"/>
        <v>0</v>
      </c>
      <c r="R1151" s="32">
        <f t="shared" si="1054"/>
        <v>29143.799999999999</v>
      </c>
      <c r="S1151" s="32">
        <f t="shared" si="1055"/>
        <v>0</v>
      </c>
      <c r="T1151" s="32">
        <f t="shared" si="1056"/>
        <v>0</v>
      </c>
      <c r="U1151" s="32">
        <f t="shared" si="1039"/>
        <v>0</v>
      </c>
      <c r="V1151" s="32">
        <f t="shared" si="1051"/>
        <v>29143.799999999999</v>
      </c>
      <c r="W1151" s="32">
        <f t="shared" si="1052"/>
        <v>0</v>
      </c>
      <c r="X1151" s="32">
        <f t="shared" si="1053"/>
        <v>0</v>
      </c>
      <c r="Y1151" s="32">
        <f t="shared" si="1040"/>
        <v>0</v>
      </c>
      <c r="Z1151" s="32">
        <f t="shared" si="1041"/>
        <v>0</v>
      </c>
      <c r="AA1151" s="32">
        <f t="shared" si="1042"/>
        <v>0</v>
      </c>
      <c r="AB1151" s="32">
        <f t="shared" si="1044"/>
        <v>29143.799999999999</v>
      </c>
      <c r="AC1151" s="32">
        <f t="shared" si="1045"/>
        <v>0</v>
      </c>
      <c r="AD1151" s="32">
        <f t="shared" si="1046"/>
        <v>0</v>
      </c>
      <c r="AE1151" s="32">
        <f t="shared" si="1043"/>
        <v>0</v>
      </c>
      <c r="AF1151" s="33"/>
      <c r="AG1151" s="34"/>
      <c r="AH1151" s="1" t="str">
        <f t="shared" si="1047"/>
        <v/>
      </c>
    </row>
    <row r="1152">
      <c r="A1152" s="14" t="s">
        <v>750</v>
      </c>
      <c r="B1152" s="15" t="s">
        <v>29</v>
      </c>
      <c r="C1152" s="14"/>
      <c r="D1152" s="14"/>
      <c r="E1152" s="31" t="s">
        <v>30</v>
      </c>
      <c r="F1152" s="32"/>
      <c r="G1152" s="32"/>
      <c r="H1152" s="32"/>
      <c r="I1152" s="32">
        <f t="shared" si="1033"/>
        <v>29143.799999999999</v>
      </c>
      <c r="J1152" s="32">
        <f t="shared" si="1034"/>
        <v>0</v>
      </c>
      <c r="K1152" s="32">
        <f t="shared" si="1035"/>
        <v>0</v>
      </c>
      <c r="L1152" s="32">
        <f t="shared" si="1048"/>
        <v>29143.799999999999</v>
      </c>
      <c r="M1152" s="32">
        <f t="shared" si="1049"/>
        <v>0</v>
      </c>
      <c r="N1152" s="32">
        <f t="shared" si="1050"/>
        <v>0</v>
      </c>
      <c r="O1152" s="32">
        <f t="shared" si="1036"/>
        <v>0</v>
      </c>
      <c r="P1152" s="32">
        <f t="shared" si="1037"/>
        <v>0</v>
      </c>
      <c r="Q1152" s="32">
        <f t="shared" si="1038"/>
        <v>0</v>
      </c>
      <c r="R1152" s="32">
        <f t="shared" si="1054"/>
        <v>29143.799999999999</v>
      </c>
      <c r="S1152" s="32">
        <f t="shared" si="1055"/>
        <v>0</v>
      </c>
      <c r="T1152" s="32">
        <f t="shared" si="1056"/>
        <v>0</v>
      </c>
      <c r="U1152" s="32">
        <f t="shared" si="1039"/>
        <v>0</v>
      </c>
      <c r="V1152" s="32">
        <f t="shared" si="1051"/>
        <v>29143.799999999999</v>
      </c>
      <c r="W1152" s="32">
        <f t="shared" si="1052"/>
        <v>0</v>
      </c>
      <c r="X1152" s="32">
        <f t="shared" si="1053"/>
        <v>0</v>
      </c>
      <c r="Y1152" s="32">
        <f t="shared" si="1040"/>
        <v>0</v>
      </c>
      <c r="Z1152" s="32">
        <f t="shared" si="1041"/>
        <v>0</v>
      </c>
      <c r="AA1152" s="32">
        <f t="shared" si="1042"/>
        <v>0</v>
      </c>
      <c r="AB1152" s="32">
        <f t="shared" si="1044"/>
        <v>29143.799999999999</v>
      </c>
      <c r="AC1152" s="32">
        <f t="shared" si="1045"/>
        <v>0</v>
      </c>
      <c r="AD1152" s="32">
        <f t="shared" si="1046"/>
        <v>0</v>
      </c>
      <c r="AE1152" s="32">
        <f t="shared" si="1043"/>
        <v>0</v>
      </c>
      <c r="AF1152" s="33"/>
      <c r="AG1152" s="34"/>
      <c r="AH1152" s="1" t="str">
        <f t="shared" si="1047"/>
        <v/>
      </c>
    </row>
    <row r="1153">
      <c r="A1153" s="14" t="s">
        <v>750</v>
      </c>
      <c r="B1153" s="15">
        <v>400</v>
      </c>
      <c r="C1153" s="14" t="s">
        <v>50</v>
      </c>
      <c r="D1153" s="14" t="s">
        <v>288</v>
      </c>
      <c r="E1153" s="31" t="s">
        <v>730</v>
      </c>
      <c r="F1153" s="32"/>
      <c r="G1153" s="32"/>
      <c r="H1153" s="32"/>
      <c r="I1153" s="32">
        <v>29143.799999999999</v>
      </c>
      <c r="J1153" s="32"/>
      <c r="K1153" s="32"/>
      <c r="L1153" s="32">
        <f t="shared" si="1048"/>
        <v>29143.799999999999</v>
      </c>
      <c r="M1153" s="32">
        <f t="shared" si="1049"/>
        <v>0</v>
      </c>
      <c r="N1153" s="32">
        <f t="shared" si="1050"/>
        <v>0</v>
      </c>
      <c r="O1153" s="32"/>
      <c r="P1153" s="32"/>
      <c r="Q1153" s="32"/>
      <c r="R1153" s="32">
        <f t="shared" si="1054"/>
        <v>29143.799999999999</v>
      </c>
      <c r="S1153" s="32">
        <f t="shared" si="1055"/>
        <v>0</v>
      </c>
      <c r="T1153" s="32">
        <f t="shared" si="1056"/>
        <v>0</v>
      </c>
      <c r="U1153" s="32"/>
      <c r="V1153" s="32">
        <f t="shared" si="1051"/>
        <v>29143.799999999999</v>
      </c>
      <c r="W1153" s="32">
        <f t="shared" si="1052"/>
        <v>0</v>
      </c>
      <c r="X1153" s="32">
        <f t="shared" si="1053"/>
        <v>0</v>
      </c>
      <c r="Y1153" s="32"/>
      <c r="Z1153" s="32"/>
      <c r="AA1153" s="32"/>
      <c r="AB1153" s="32">
        <f t="shared" si="1044"/>
        <v>29143.799999999999</v>
      </c>
      <c r="AC1153" s="32">
        <f t="shared" si="1045"/>
        <v>0</v>
      </c>
      <c r="AD1153" s="32">
        <f t="shared" si="1046"/>
        <v>0</v>
      </c>
      <c r="AE1153" s="32"/>
      <c r="AF1153" s="33"/>
      <c r="AG1153" s="34" t="s">
        <v>752</v>
      </c>
      <c r="AH1153" s="1" t="str">
        <f t="shared" si="1047"/>
        <v>0502</v>
      </c>
    </row>
    <row r="1154">
      <c r="A1154" s="14" t="s">
        <v>753</v>
      </c>
      <c r="B1154" s="15"/>
      <c r="C1154" s="14"/>
      <c r="D1154" s="14"/>
      <c r="E1154" s="35" t="s">
        <v>754</v>
      </c>
      <c r="F1154" s="32"/>
      <c r="G1154" s="32"/>
      <c r="H1154" s="32"/>
      <c r="I1154" s="32">
        <f t="shared" si="1033"/>
        <v>16257</v>
      </c>
      <c r="J1154" s="32">
        <f t="shared" si="1034"/>
        <v>0</v>
      </c>
      <c r="K1154" s="32">
        <f t="shared" si="1035"/>
        <v>0</v>
      </c>
      <c r="L1154" s="32">
        <f t="shared" si="1048"/>
        <v>16257</v>
      </c>
      <c r="M1154" s="32">
        <f t="shared" si="1049"/>
        <v>0</v>
      </c>
      <c r="N1154" s="32">
        <f t="shared" si="1050"/>
        <v>0</v>
      </c>
      <c r="O1154" s="32">
        <f t="shared" si="1036"/>
        <v>0</v>
      </c>
      <c r="P1154" s="32">
        <f t="shared" si="1037"/>
        <v>0</v>
      </c>
      <c r="Q1154" s="32">
        <f t="shared" si="1038"/>
        <v>0</v>
      </c>
      <c r="R1154" s="32">
        <f t="shared" si="1054"/>
        <v>16257</v>
      </c>
      <c r="S1154" s="32">
        <f t="shared" si="1055"/>
        <v>0</v>
      </c>
      <c r="T1154" s="32">
        <f t="shared" si="1056"/>
        <v>0</v>
      </c>
      <c r="U1154" s="32">
        <f t="shared" si="1039"/>
        <v>0</v>
      </c>
      <c r="V1154" s="32">
        <f t="shared" si="1051"/>
        <v>16257</v>
      </c>
      <c r="W1154" s="32">
        <f t="shared" si="1052"/>
        <v>0</v>
      </c>
      <c r="X1154" s="32">
        <f t="shared" si="1053"/>
        <v>0</v>
      </c>
      <c r="Y1154" s="32">
        <f t="shared" si="1040"/>
        <v>0</v>
      </c>
      <c r="Z1154" s="32">
        <f t="shared" si="1041"/>
        <v>0</v>
      </c>
      <c r="AA1154" s="32">
        <f t="shared" si="1042"/>
        <v>0</v>
      </c>
      <c r="AB1154" s="32">
        <f t="shared" si="1044"/>
        <v>16257</v>
      </c>
      <c r="AC1154" s="32">
        <f t="shared" si="1045"/>
        <v>0</v>
      </c>
      <c r="AD1154" s="32">
        <f t="shared" si="1046"/>
        <v>0</v>
      </c>
      <c r="AE1154" s="32">
        <f t="shared" si="1043"/>
        <v>0</v>
      </c>
      <c r="AF1154" s="33"/>
      <c r="AG1154" s="34"/>
      <c r="AH1154" s="1" t="str">
        <f t="shared" si="1047"/>
        <v/>
      </c>
    </row>
    <row r="1155">
      <c r="A1155" s="14" t="s">
        <v>753</v>
      </c>
      <c r="B1155" s="15" t="s">
        <v>29</v>
      </c>
      <c r="C1155" s="14"/>
      <c r="D1155" s="14"/>
      <c r="E1155" s="31" t="s">
        <v>30</v>
      </c>
      <c r="F1155" s="32"/>
      <c r="G1155" s="32"/>
      <c r="H1155" s="32"/>
      <c r="I1155" s="32">
        <f t="shared" si="1033"/>
        <v>16257</v>
      </c>
      <c r="J1155" s="32">
        <f t="shared" si="1034"/>
        <v>0</v>
      </c>
      <c r="K1155" s="32">
        <f t="shared" si="1035"/>
        <v>0</v>
      </c>
      <c r="L1155" s="32">
        <f t="shared" si="1048"/>
        <v>16257</v>
      </c>
      <c r="M1155" s="32">
        <f t="shared" si="1049"/>
        <v>0</v>
      </c>
      <c r="N1155" s="32">
        <f t="shared" si="1050"/>
        <v>0</v>
      </c>
      <c r="O1155" s="32">
        <f t="shared" si="1036"/>
        <v>0</v>
      </c>
      <c r="P1155" s="32">
        <f t="shared" si="1037"/>
        <v>0</v>
      </c>
      <c r="Q1155" s="32">
        <f t="shared" si="1038"/>
        <v>0</v>
      </c>
      <c r="R1155" s="32">
        <f t="shared" si="1054"/>
        <v>16257</v>
      </c>
      <c r="S1155" s="32">
        <f t="shared" si="1055"/>
        <v>0</v>
      </c>
      <c r="T1155" s="32">
        <f t="shared" si="1056"/>
        <v>0</v>
      </c>
      <c r="U1155" s="32">
        <f t="shared" si="1039"/>
        <v>0</v>
      </c>
      <c r="V1155" s="32">
        <f t="shared" si="1051"/>
        <v>16257</v>
      </c>
      <c r="W1155" s="32">
        <f t="shared" si="1052"/>
        <v>0</v>
      </c>
      <c r="X1155" s="32">
        <f t="shared" si="1053"/>
        <v>0</v>
      </c>
      <c r="Y1155" s="32">
        <f t="shared" si="1040"/>
        <v>0</v>
      </c>
      <c r="Z1155" s="32">
        <f t="shared" si="1041"/>
        <v>0</v>
      </c>
      <c r="AA1155" s="32">
        <f t="shared" si="1042"/>
        <v>0</v>
      </c>
      <c r="AB1155" s="32">
        <f t="shared" si="1044"/>
        <v>16257</v>
      </c>
      <c r="AC1155" s="32">
        <f t="shared" si="1045"/>
        <v>0</v>
      </c>
      <c r="AD1155" s="32">
        <f t="shared" si="1046"/>
        <v>0</v>
      </c>
      <c r="AE1155" s="32">
        <f t="shared" si="1043"/>
        <v>0</v>
      </c>
      <c r="AF1155" s="33"/>
      <c r="AG1155" s="34"/>
      <c r="AH1155" s="1" t="str">
        <f t="shared" si="1047"/>
        <v/>
      </c>
    </row>
    <row r="1156">
      <c r="A1156" s="14" t="s">
        <v>753</v>
      </c>
      <c r="B1156" s="15">
        <v>400</v>
      </c>
      <c r="C1156" s="14" t="s">
        <v>50</v>
      </c>
      <c r="D1156" s="14" t="s">
        <v>288</v>
      </c>
      <c r="E1156" s="31" t="s">
        <v>730</v>
      </c>
      <c r="F1156" s="32"/>
      <c r="G1156" s="32"/>
      <c r="H1156" s="32"/>
      <c r="I1156" s="32">
        <v>16257</v>
      </c>
      <c r="J1156" s="32"/>
      <c r="K1156" s="32"/>
      <c r="L1156" s="32">
        <f t="shared" si="1048"/>
        <v>16257</v>
      </c>
      <c r="M1156" s="32">
        <f t="shared" si="1049"/>
        <v>0</v>
      </c>
      <c r="N1156" s="32">
        <f t="shared" si="1050"/>
        <v>0</v>
      </c>
      <c r="O1156" s="32"/>
      <c r="P1156" s="32"/>
      <c r="Q1156" s="32"/>
      <c r="R1156" s="32">
        <f t="shared" si="1054"/>
        <v>16257</v>
      </c>
      <c r="S1156" s="32">
        <f t="shared" si="1055"/>
        <v>0</v>
      </c>
      <c r="T1156" s="32">
        <f t="shared" si="1056"/>
        <v>0</v>
      </c>
      <c r="U1156" s="32"/>
      <c r="V1156" s="32">
        <f t="shared" si="1051"/>
        <v>16257</v>
      </c>
      <c r="W1156" s="32">
        <f t="shared" si="1052"/>
        <v>0</v>
      </c>
      <c r="X1156" s="32">
        <f t="shared" si="1053"/>
        <v>0</v>
      </c>
      <c r="Y1156" s="32"/>
      <c r="Z1156" s="32"/>
      <c r="AA1156" s="32"/>
      <c r="AB1156" s="32">
        <f t="shared" si="1044"/>
        <v>16257</v>
      </c>
      <c r="AC1156" s="32">
        <f t="shared" si="1045"/>
        <v>0</v>
      </c>
      <c r="AD1156" s="32">
        <f t="shared" si="1046"/>
        <v>0</v>
      </c>
      <c r="AE1156" s="32"/>
      <c r="AF1156" s="33"/>
      <c r="AG1156" s="34">
        <v>114</v>
      </c>
      <c r="AH1156" s="1" t="str">
        <f t="shared" si="1047"/>
        <v>0502</v>
      </c>
    </row>
    <row r="1157">
      <c r="A1157" s="14" t="s">
        <v>755</v>
      </c>
      <c r="B1157" s="15"/>
      <c r="C1157" s="14"/>
      <c r="D1157" s="14"/>
      <c r="E1157" s="35" t="s">
        <v>756</v>
      </c>
      <c r="F1157" s="32"/>
      <c r="G1157" s="32"/>
      <c r="H1157" s="32"/>
      <c r="I1157" s="32">
        <f t="shared" si="1033"/>
        <v>0</v>
      </c>
      <c r="J1157" s="32">
        <f t="shared" si="1034"/>
        <v>24394.700000000001</v>
      </c>
      <c r="K1157" s="32">
        <f t="shared" si="1035"/>
        <v>0</v>
      </c>
      <c r="L1157" s="32">
        <f t="shared" si="1048"/>
        <v>0</v>
      </c>
      <c r="M1157" s="32">
        <f t="shared" si="1049"/>
        <v>24394.700000000001</v>
      </c>
      <c r="N1157" s="32">
        <f t="shared" si="1050"/>
        <v>0</v>
      </c>
      <c r="O1157" s="32">
        <f t="shared" si="1036"/>
        <v>0</v>
      </c>
      <c r="P1157" s="32">
        <f t="shared" si="1037"/>
        <v>0</v>
      </c>
      <c r="Q1157" s="32">
        <f t="shared" si="1038"/>
        <v>0</v>
      </c>
      <c r="R1157" s="32">
        <f t="shared" si="1054"/>
        <v>0</v>
      </c>
      <c r="S1157" s="32">
        <f t="shared" si="1055"/>
        <v>24394.700000000001</v>
      </c>
      <c r="T1157" s="32">
        <f t="shared" si="1056"/>
        <v>0</v>
      </c>
      <c r="U1157" s="32">
        <f t="shared" si="1039"/>
        <v>0</v>
      </c>
      <c r="V1157" s="32">
        <f t="shared" si="1051"/>
        <v>0</v>
      </c>
      <c r="W1157" s="32">
        <f t="shared" si="1052"/>
        <v>24394.700000000001</v>
      </c>
      <c r="X1157" s="32">
        <f t="shared" si="1053"/>
        <v>0</v>
      </c>
      <c r="Y1157" s="32">
        <f t="shared" si="1040"/>
        <v>0</v>
      </c>
      <c r="Z1157" s="32">
        <f t="shared" si="1041"/>
        <v>0</v>
      </c>
      <c r="AA1157" s="32">
        <f t="shared" si="1042"/>
        <v>0</v>
      </c>
      <c r="AB1157" s="32">
        <f t="shared" si="1044"/>
        <v>0</v>
      </c>
      <c r="AC1157" s="32">
        <f t="shared" si="1045"/>
        <v>24394.700000000001</v>
      </c>
      <c r="AD1157" s="32">
        <f t="shared" si="1046"/>
        <v>0</v>
      </c>
      <c r="AE1157" s="32">
        <f t="shared" si="1043"/>
        <v>0</v>
      </c>
      <c r="AF1157" s="33"/>
      <c r="AG1157" s="34"/>
      <c r="AH1157" s="1" t="str">
        <f t="shared" si="1047"/>
        <v/>
      </c>
    </row>
    <row r="1158">
      <c r="A1158" s="14" t="s">
        <v>755</v>
      </c>
      <c r="B1158" s="15" t="s">
        <v>29</v>
      </c>
      <c r="C1158" s="14"/>
      <c r="D1158" s="14"/>
      <c r="E1158" s="31" t="s">
        <v>30</v>
      </c>
      <c r="F1158" s="32"/>
      <c r="G1158" s="32"/>
      <c r="H1158" s="32"/>
      <c r="I1158" s="32">
        <f t="shared" si="1033"/>
        <v>0</v>
      </c>
      <c r="J1158" s="32">
        <f t="shared" si="1034"/>
        <v>24394.700000000001</v>
      </c>
      <c r="K1158" s="32">
        <f t="shared" si="1035"/>
        <v>0</v>
      </c>
      <c r="L1158" s="32">
        <f t="shared" si="1048"/>
        <v>0</v>
      </c>
      <c r="M1158" s="32">
        <f t="shared" si="1049"/>
        <v>24394.700000000001</v>
      </c>
      <c r="N1158" s="32">
        <f t="shared" si="1050"/>
        <v>0</v>
      </c>
      <c r="O1158" s="32">
        <f t="shared" si="1036"/>
        <v>0</v>
      </c>
      <c r="P1158" s="32">
        <f t="shared" si="1037"/>
        <v>0</v>
      </c>
      <c r="Q1158" s="32">
        <f t="shared" si="1038"/>
        <v>0</v>
      </c>
      <c r="R1158" s="32">
        <f t="shared" si="1054"/>
        <v>0</v>
      </c>
      <c r="S1158" s="32">
        <f t="shared" si="1055"/>
        <v>24394.700000000001</v>
      </c>
      <c r="T1158" s="32">
        <f t="shared" si="1056"/>
        <v>0</v>
      </c>
      <c r="U1158" s="32">
        <f t="shared" si="1039"/>
        <v>0</v>
      </c>
      <c r="V1158" s="32">
        <f t="shared" si="1051"/>
        <v>0</v>
      </c>
      <c r="W1158" s="32">
        <f t="shared" si="1052"/>
        <v>24394.700000000001</v>
      </c>
      <c r="X1158" s="32">
        <f t="shared" si="1053"/>
        <v>0</v>
      </c>
      <c r="Y1158" s="32">
        <f t="shared" si="1040"/>
        <v>0</v>
      </c>
      <c r="Z1158" s="32">
        <f t="shared" si="1041"/>
        <v>0</v>
      </c>
      <c r="AA1158" s="32">
        <f t="shared" si="1042"/>
        <v>0</v>
      </c>
      <c r="AB1158" s="32">
        <f t="shared" si="1044"/>
        <v>0</v>
      </c>
      <c r="AC1158" s="32">
        <f t="shared" si="1045"/>
        <v>24394.700000000001</v>
      </c>
      <c r="AD1158" s="32">
        <f t="shared" si="1046"/>
        <v>0</v>
      </c>
      <c r="AE1158" s="32">
        <f t="shared" si="1043"/>
        <v>0</v>
      </c>
      <c r="AF1158" s="33"/>
      <c r="AG1158" s="34"/>
      <c r="AH1158" s="1" t="str">
        <f t="shared" si="1047"/>
        <v/>
      </c>
    </row>
    <row r="1159">
      <c r="A1159" s="14" t="s">
        <v>755</v>
      </c>
      <c r="B1159" s="15">
        <v>400</v>
      </c>
      <c r="C1159" s="14" t="s">
        <v>50</v>
      </c>
      <c r="D1159" s="14" t="s">
        <v>288</v>
      </c>
      <c r="E1159" s="31" t="s">
        <v>730</v>
      </c>
      <c r="F1159" s="32"/>
      <c r="G1159" s="32"/>
      <c r="H1159" s="32"/>
      <c r="I1159" s="32"/>
      <c r="J1159" s="32">
        <v>24394.700000000001</v>
      </c>
      <c r="K1159" s="32"/>
      <c r="L1159" s="32">
        <f t="shared" si="1048"/>
        <v>0</v>
      </c>
      <c r="M1159" s="32">
        <f t="shared" si="1049"/>
        <v>24394.700000000001</v>
      </c>
      <c r="N1159" s="32">
        <f t="shared" si="1050"/>
        <v>0</v>
      </c>
      <c r="O1159" s="32"/>
      <c r="P1159" s="32"/>
      <c r="Q1159" s="32"/>
      <c r="R1159" s="32">
        <f t="shared" si="1054"/>
        <v>0</v>
      </c>
      <c r="S1159" s="32">
        <f t="shared" si="1055"/>
        <v>24394.700000000001</v>
      </c>
      <c r="T1159" s="32">
        <f t="shared" si="1056"/>
        <v>0</v>
      </c>
      <c r="U1159" s="32"/>
      <c r="V1159" s="32">
        <f t="shared" si="1051"/>
        <v>0</v>
      </c>
      <c r="W1159" s="32">
        <f t="shared" si="1052"/>
        <v>24394.700000000001</v>
      </c>
      <c r="X1159" s="32">
        <f t="shared" si="1053"/>
        <v>0</v>
      </c>
      <c r="Y1159" s="32"/>
      <c r="Z1159" s="32"/>
      <c r="AA1159" s="32"/>
      <c r="AB1159" s="32">
        <f t="shared" si="1044"/>
        <v>0</v>
      </c>
      <c r="AC1159" s="32">
        <f t="shared" si="1045"/>
        <v>24394.700000000001</v>
      </c>
      <c r="AD1159" s="32">
        <f t="shared" si="1046"/>
        <v>0</v>
      </c>
      <c r="AE1159" s="32"/>
      <c r="AF1159" s="33"/>
      <c r="AG1159" s="34">
        <v>113</v>
      </c>
      <c r="AH1159" s="1" t="str">
        <f t="shared" si="1047"/>
        <v>0502</v>
      </c>
    </row>
    <row r="1160" s="24" customFormat="1">
      <c r="A1160" s="25" t="s">
        <v>757</v>
      </c>
      <c r="B1160" s="26"/>
      <c r="C1160" s="25"/>
      <c r="D1160" s="25"/>
      <c r="E1160" s="27" t="s">
        <v>24</v>
      </c>
      <c r="F1160" s="28">
        <f>F1161+F1216</f>
        <v>639381.5</v>
      </c>
      <c r="G1160" s="28">
        <f>G1161+G1216</f>
        <v>970669.69999999995</v>
      </c>
      <c r="H1160" s="28">
        <f>H1161+H1216</f>
        <v>247000</v>
      </c>
      <c r="I1160" s="28">
        <f>I1161+I1216+I1223</f>
        <v>101340</v>
      </c>
      <c r="J1160" s="28">
        <f>J1161+J1216+J1223</f>
        <v>10000</v>
      </c>
      <c r="K1160" s="28">
        <f>K1161+K1216+K1223</f>
        <v>10000</v>
      </c>
      <c r="L1160" s="28">
        <f t="shared" si="1048"/>
        <v>740721.5</v>
      </c>
      <c r="M1160" s="28">
        <f t="shared" si="1049"/>
        <v>980669.69999999995</v>
      </c>
      <c r="N1160" s="28">
        <f t="shared" si="1050"/>
        <v>257000</v>
      </c>
      <c r="O1160" s="28">
        <f>O1161+O1216+O1223</f>
        <v>-118401.73299999998</v>
      </c>
      <c r="P1160" s="28">
        <f>P1161+P1216+P1223</f>
        <v>56397.069000000003</v>
      </c>
      <c r="Q1160" s="28">
        <f>Q1161+Q1216+Q1223</f>
        <v>213972.367</v>
      </c>
      <c r="R1160" s="28">
        <f t="shared" si="1054"/>
        <v>622319.76699999999</v>
      </c>
      <c r="S1160" s="28">
        <f t="shared" si="1055"/>
        <v>1037066.769</v>
      </c>
      <c r="T1160" s="28">
        <f t="shared" si="1056"/>
        <v>470972.36699999997</v>
      </c>
      <c r="U1160" s="28">
        <f>U1161+U1216+U1223</f>
        <v>0</v>
      </c>
      <c r="V1160" s="28">
        <f t="shared" si="1051"/>
        <v>622319.76699999999</v>
      </c>
      <c r="W1160" s="28">
        <f t="shared" si="1052"/>
        <v>1037066.769</v>
      </c>
      <c r="X1160" s="28">
        <f t="shared" si="1053"/>
        <v>470972.36699999997</v>
      </c>
      <c r="Y1160" s="28">
        <f>Y1161+Y1216+Y1223</f>
        <v>-15303.067000000003</v>
      </c>
      <c r="Z1160" s="28">
        <f>Z1161+Z1216+Z1223</f>
        <v>19751.561000000002</v>
      </c>
      <c r="AA1160" s="28">
        <f>AA1161+AA1216+AA1223</f>
        <v>0</v>
      </c>
      <c r="AB1160" s="28">
        <f t="shared" si="1044"/>
        <v>607016.69999999995</v>
      </c>
      <c r="AC1160" s="28">
        <f t="shared" si="1045"/>
        <v>1056818.3300000001</v>
      </c>
      <c r="AD1160" s="28">
        <f t="shared" si="1046"/>
        <v>470972.36699999997</v>
      </c>
      <c r="AE1160" s="28">
        <f>AE1161+AE1216+AE1223</f>
        <v>0</v>
      </c>
      <c r="AF1160" s="29"/>
      <c r="AG1160" s="30"/>
      <c r="AH1160" s="24" t="str">
        <f t="shared" si="1047"/>
        <v/>
      </c>
    </row>
    <row r="1161" ht="63">
      <c r="A1161" s="14" t="s">
        <v>758</v>
      </c>
      <c r="B1161" s="15"/>
      <c r="C1161" s="14"/>
      <c r="D1161" s="14"/>
      <c r="E1161" s="31" t="s">
        <v>759</v>
      </c>
      <c r="F1161" s="32">
        <f>F1162+F1165+F1168+F1174+F1177+F1210+F1213+F1186+F1189+F1192+F1195+F1198+F1204+F1207</f>
        <v>392381.49999999994</v>
      </c>
      <c r="G1161" s="32">
        <f>G1162+G1165+G1168+G1174+G1177+G1210+G1213+G1186+G1189+G1192+G1195+G1198+G1204+G1207</f>
        <v>723669.69999999995</v>
      </c>
      <c r="H1161" s="32">
        <f>H1162+H1165+H1168+H1174+H1177+H1210+H1213+H1186+H1189+H1192+H1195+H1198+H1204+H1207</f>
        <v>0</v>
      </c>
      <c r="I1161" s="32">
        <f>I1162+I1165+I1168+I1174+I1177+I1210+I1213+I1186+I1189+I1192+I1195+I1198+I1204+I1207</f>
        <v>-3660</v>
      </c>
      <c r="J1161" s="32">
        <f>J1162+J1165+J1168+J1174+J1177+J1210+J1213+J1186+J1189+J1192+J1195+J1198+J1204+J1207</f>
        <v>0</v>
      </c>
      <c r="K1161" s="32">
        <f>K1162+K1165+K1168+K1174+K1177+K1210+K1213+K1186+K1189+K1192+K1195+K1198+K1204+K1207</f>
        <v>0</v>
      </c>
      <c r="L1161" s="32">
        <f t="shared" si="1048"/>
        <v>388721.49999999994</v>
      </c>
      <c r="M1161" s="32">
        <f t="shared" si="1049"/>
        <v>723669.69999999995</v>
      </c>
      <c r="N1161" s="32">
        <f t="shared" si="1050"/>
        <v>0</v>
      </c>
      <c r="O1161" s="32">
        <f>O1162+O1165+O1168+O1174+O1177+O1210+O1213+O1186+O1189+O1192+O1195+O1198+O1204+O1207+O1180+O1201+O1171</f>
        <v>-138401.73299999998</v>
      </c>
      <c r="P1161" s="32">
        <f>P1162+P1165+P1168+P1174+P1177+P1210+P1213+P1186+P1189+P1192+P1195+P1198+P1204+P1207+P1180+P1201+P1171</f>
        <v>11397.069000000003</v>
      </c>
      <c r="Q1161" s="32">
        <f>Q1162+Q1165+Q1168+Q1174+Q1177+Q1210+Q1213+Q1186+Q1189+Q1192+Q1195+Q1198+Q1204+Q1207+Q1180+Q1201+Q1171</f>
        <v>171972.367</v>
      </c>
      <c r="R1161" s="32">
        <f t="shared" si="1054"/>
        <v>250319.76699999996</v>
      </c>
      <c r="S1161" s="32">
        <f t="shared" si="1055"/>
        <v>735066.76899999997</v>
      </c>
      <c r="T1161" s="32">
        <f t="shared" si="1056"/>
        <v>171972.367</v>
      </c>
      <c r="U1161" s="32">
        <f>U1162+U1165+U1168+U1174+U1177+U1210+U1213+U1186+U1189+U1192+U1195+U1198+U1204+U1207+U1180+U1201+U1171</f>
        <v>0</v>
      </c>
      <c r="V1161" s="32">
        <f t="shared" si="1051"/>
        <v>250319.76699999996</v>
      </c>
      <c r="W1161" s="32">
        <f t="shared" si="1052"/>
        <v>735066.76899999997</v>
      </c>
      <c r="X1161" s="32">
        <f t="shared" si="1053"/>
        <v>171972.367</v>
      </c>
      <c r="Y1161" s="32">
        <f>Y1162+Y1165+Y1168+Y1174+Y1177+Y1210+Y1213+Y1186+Y1189+Y1192+Y1195+Y1198+Y1204+Y1207+Y1180+Y1201+Y1171+Y1183</f>
        <v>-15303.067000000003</v>
      </c>
      <c r="Z1161" s="32">
        <f>Z1162+Z1165+Z1168+Z1174+Z1177+Z1210+Z1213+Z1186+Z1189+Z1192+Z1195+Z1198+Z1204+Z1207+Z1180+Z1201+Z1171+Z1183</f>
        <v>19751.561000000002</v>
      </c>
      <c r="AA1161" s="32">
        <f>AA1162+AA1165+AA1168+AA1174+AA1177+AA1210+AA1213+AA1186+AA1189+AA1192+AA1195+AA1198+AA1204+AA1207+AA1180+AA1201+AA1171+AA1183</f>
        <v>0</v>
      </c>
      <c r="AB1161" s="32">
        <f t="shared" si="1044"/>
        <v>235016.69999999995</v>
      </c>
      <c r="AC1161" s="32">
        <f t="shared" si="1045"/>
        <v>754818.32999999996</v>
      </c>
      <c r="AD1161" s="32">
        <f t="shared" si="1046"/>
        <v>171972.367</v>
      </c>
      <c r="AE1161" s="32">
        <f>AE1162+AE1165+AE1168+AE1174+AE1177+AE1210+AE1213+AE1186+AE1189+AE1192+AE1195+AE1198+AE1204+AE1207+AE1180+AE1201+AE1171+AE1183</f>
        <v>0</v>
      </c>
      <c r="AF1161" s="33"/>
      <c r="AG1161" s="34"/>
      <c r="AH1161" s="1" t="str">
        <f t="shared" si="1047"/>
        <v/>
      </c>
    </row>
    <row r="1162" ht="47.25">
      <c r="A1162" s="14" t="s">
        <v>760</v>
      </c>
      <c r="B1162" s="15"/>
      <c r="C1162" s="14"/>
      <c r="D1162" s="14"/>
      <c r="E1162" s="31" t="s">
        <v>761</v>
      </c>
      <c r="F1162" s="32">
        <f t="shared" ref="F1162:F1214" si="1057">F1163</f>
        <v>33851.199999999997</v>
      </c>
      <c r="G1162" s="32">
        <f t="shared" ref="G1162:G1214" si="1058">G1163</f>
        <v>364663.59999999998</v>
      </c>
      <c r="H1162" s="32">
        <f t="shared" ref="H1162:H1214" si="1059">H1163</f>
        <v>0</v>
      </c>
      <c r="I1162" s="32">
        <f t="shared" ref="I1162:I1214" si="1060">I1163</f>
        <v>0</v>
      </c>
      <c r="J1162" s="32">
        <f t="shared" ref="J1162:J1214" si="1061">J1163</f>
        <v>0</v>
      </c>
      <c r="K1162" s="32">
        <f t="shared" ref="K1162:K1214" si="1062">K1163</f>
        <v>0</v>
      </c>
      <c r="L1162" s="32">
        <f t="shared" si="1048"/>
        <v>33851.199999999997</v>
      </c>
      <c r="M1162" s="32">
        <f t="shared" si="1049"/>
        <v>364663.59999999998</v>
      </c>
      <c r="N1162" s="32">
        <f t="shared" si="1050"/>
        <v>0</v>
      </c>
      <c r="O1162" s="32">
        <f t="shared" ref="O1162:O1214" si="1063">O1163</f>
        <v>-33851.199999999997</v>
      </c>
      <c r="P1162" s="32">
        <f t="shared" ref="P1162:P1214" si="1064">P1163</f>
        <v>-32367.231</v>
      </c>
      <c r="Q1162" s="32">
        <f t="shared" ref="Q1162:Q1214" si="1065">Q1163</f>
        <v>66218.430999999997</v>
      </c>
      <c r="R1162" s="32">
        <f t="shared" si="1054"/>
        <v>0</v>
      </c>
      <c r="S1162" s="32">
        <f t="shared" si="1055"/>
        <v>332296.36899999995</v>
      </c>
      <c r="T1162" s="32">
        <f t="shared" si="1056"/>
        <v>66218.430999999997</v>
      </c>
      <c r="U1162" s="32">
        <f t="shared" ref="U1162:U1214" si="1066">U1163</f>
        <v>0</v>
      </c>
      <c r="V1162" s="32">
        <f t="shared" si="1051"/>
        <v>0</v>
      </c>
      <c r="W1162" s="32">
        <f t="shared" si="1052"/>
        <v>332296.36899999995</v>
      </c>
      <c r="X1162" s="32">
        <f t="shared" si="1053"/>
        <v>66218.430999999997</v>
      </c>
      <c r="Y1162" s="32">
        <f t="shared" ref="Y1162:Y1214" si="1067">Y1163</f>
        <v>0</v>
      </c>
      <c r="Z1162" s="32">
        <f t="shared" ref="Z1162:Z1214" si="1068">Z1163</f>
        <v>0</v>
      </c>
      <c r="AA1162" s="32">
        <f t="shared" ref="AA1162:AA1214" si="1069">AA1163</f>
        <v>0</v>
      </c>
      <c r="AB1162" s="32">
        <f t="shared" si="1044"/>
        <v>0</v>
      </c>
      <c r="AC1162" s="32">
        <f t="shared" si="1045"/>
        <v>332296.36899999995</v>
      </c>
      <c r="AD1162" s="32">
        <f t="shared" si="1046"/>
        <v>66218.430999999997</v>
      </c>
      <c r="AE1162" s="32">
        <f t="shared" ref="AE1162:AE1214" si="1070">AE1163</f>
        <v>0</v>
      </c>
      <c r="AF1162" s="33"/>
      <c r="AG1162" s="34"/>
      <c r="AH1162" s="1" t="str">
        <f t="shared" si="1047"/>
        <v/>
      </c>
    </row>
    <row r="1163" ht="47.25">
      <c r="A1163" s="14" t="s">
        <v>760</v>
      </c>
      <c r="B1163" s="15" t="s">
        <v>29</v>
      </c>
      <c r="C1163" s="14"/>
      <c r="D1163" s="14"/>
      <c r="E1163" s="31" t="s">
        <v>30</v>
      </c>
      <c r="F1163" s="32">
        <f t="shared" si="1057"/>
        <v>33851.199999999997</v>
      </c>
      <c r="G1163" s="32">
        <f t="shared" si="1058"/>
        <v>364663.59999999998</v>
      </c>
      <c r="H1163" s="32">
        <f t="shared" si="1059"/>
        <v>0</v>
      </c>
      <c r="I1163" s="32">
        <f t="shared" si="1060"/>
        <v>0</v>
      </c>
      <c r="J1163" s="32">
        <f t="shared" si="1061"/>
        <v>0</v>
      </c>
      <c r="K1163" s="32">
        <f t="shared" si="1062"/>
        <v>0</v>
      </c>
      <c r="L1163" s="32">
        <f t="shared" si="1048"/>
        <v>33851.199999999997</v>
      </c>
      <c r="M1163" s="32">
        <f t="shared" si="1049"/>
        <v>364663.59999999998</v>
      </c>
      <c r="N1163" s="32">
        <f t="shared" si="1050"/>
        <v>0</v>
      </c>
      <c r="O1163" s="32">
        <f t="shared" si="1063"/>
        <v>-33851.199999999997</v>
      </c>
      <c r="P1163" s="32">
        <f t="shared" si="1064"/>
        <v>-32367.231</v>
      </c>
      <c r="Q1163" s="32">
        <f t="shared" si="1065"/>
        <v>66218.430999999997</v>
      </c>
      <c r="R1163" s="32">
        <f t="shared" si="1054"/>
        <v>0</v>
      </c>
      <c r="S1163" s="32">
        <f t="shared" si="1055"/>
        <v>332296.36899999995</v>
      </c>
      <c r="T1163" s="32">
        <f t="shared" si="1056"/>
        <v>66218.430999999997</v>
      </c>
      <c r="U1163" s="32">
        <f t="shared" si="1066"/>
        <v>0</v>
      </c>
      <c r="V1163" s="32">
        <f t="shared" si="1051"/>
        <v>0</v>
      </c>
      <c r="W1163" s="32">
        <f t="shared" si="1052"/>
        <v>332296.36899999995</v>
      </c>
      <c r="X1163" s="32">
        <f t="shared" si="1053"/>
        <v>66218.430999999997</v>
      </c>
      <c r="Y1163" s="32">
        <f t="shared" si="1067"/>
        <v>0</v>
      </c>
      <c r="Z1163" s="32">
        <f t="shared" si="1068"/>
        <v>0</v>
      </c>
      <c r="AA1163" s="32">
        <f t="shared" si="1069"/>
        <v>0</v>
      </c>
      <c r="AB1163" s="32">
        <f t="shared" si="1044"/>
        <v>0</v>
      </c>
      <c r="AC1163" s="32">
        <f t="shared" si="1045"/>
        <v>332296.36899999995</v>
      </c>
      <c r="AD1163" s="32">
        <f t="shared" si="1046"/>
        <v>66218.430999999997</v>
      </c>
      <c r="AE1163" s="32">
        <f t="shared" si="1070"/>
        <v>0</v>
      </c>
      <c r="AF1163" s="33"/>
      <c r="AG1163" s="34"/>
      <c r="AH1163" s="1" t="str">
        <f t="shared" si="1047"/>
        <v/>
      </c>
    </row>
    <row r="1164">
      <c r="A1164" s="14" t="s">
        <v>760</v>
      </c>
      <c r="B1164" s="15">
        <v>400</v>
      </c>
      <c r="C1164" s="14" t="s">
        <v>50</v>
      </c>
      <c r="D1164" s="14" t="s">
        <v>288</v>
      </c>
      <c r="E1164" s="31" t="s">
        <v>730</v>
      </c>
      <c r="F1164" s="32">
        <v>33851.199999999997</v>
      </c>
      <c r="G1164" s="32">
        <v>364663.59999999998</v>
      </c>
      <c r="H1164" s="32"/>
      <c r="I1164" s="32"/>
      <c r="J1164" s="32"/>
      <c r="K1164" s="32"/>
      <c r="L1164" s="32">
        <f t="shared" si="1048"/>
        <v>33851.199999999997</v>
      </c>
      <c r="M1164" s="32">
        <f t="shared" si="1049"/>
        <v>364663.59999999998</v>
      </c>
      <c r="N1164" s="32">
        <f t="shared" si="1050"/>
        <v>0</v>
      </c>
      <c r="O1164" s="32">
        <v>-33851.199999999997</v>
      </c>
      <c r="P1164" s="32">
        <v>-32367.231</v>
      </c>
      <c r="Q1164" s="32">
        <v>66218.430999999997</v>
      </c>
      <c r="R1164" s="32">
        <f t="shared" si="1054"/>
        <v>0</v>
      </c>
      <c r="S1164" s="32">
        <f t="shared" si="1055"/>
        <v>332296.36899999995</v>
      </c>
      <c r="T1164" s="32">
        <f t="shared" si="1056"/>
        <v>66218.430999999997</v>
      </c>
      <c r="U1164" s="32"/>
      <c r="V1164" s="32">
        <f t="shared" si="1051"/>
        <v>0</v>
      </c>
      <c r="W1164" s="32">
        <f t="shared" si="1052"/>
        <v>332296.36899999995</v>
      </c>
      <c r="X1164" s="32">
        <f t="shared" si="1053"/>
        <v>66218.430999999997</v>
      </c>
      <c r="Y1164" s="32"/>
      <c r="Z1164" s="32"/>
      <c r="AA1164" s="32"/>
      <c r="AB1164" s="32">
        <f t="shared" si="1044"/>
        <v>0</v>
      </c>
      <c r="AC1164" s="32">
        <f t="shared" si="1045"/>
        <v>332296.36899999995</v>
      </c>
      <c r="AD1164" s="32">
        <f t="shared" si="1046"/>
        <v>66218.430999999997</v>
      </c>
      <c r="AE1164" s="32"/>
      <c r="AF1164" s="33"/>
      <c r="AG1164" s="34"/>
      <c r="AH1164" s="1" t="str">
        <f t="shared" si="1047"/>
        <v>0502</v>
      </c>
    </row>
    <row r="1165" ht="47.25">
      <c r="A1165" s="14" t="s">
        <v>762</v>
      </c>
      <c r="B1165" s="15"/>
      <c r="C1165" s="14"/>
      <c r="D1165" s="14"/>
      <c r="E1165" s="31" t="s">
        <v>763</v>
      </c>
      <c r="F1165" s="32">
        <f t="shared" si="1057"/>
        <v>52115.800000000003</v>
      </c>
      <c r="G1165" s="32">
        <f t="shared" si="1058"/>
        <v>0</v>
      </c>
      <c r="H1165" s="32">
        <f t="shared" si="1059"/>
        <v>0</v>
      </c>
      <c r="I1165" s="32">
        <f t="shared" si="1060"/>
        <v>0</v>
      </c>
      <c r="J1165" s="32">
        <f t="shared" si="1061"/>
        <v>0</v>
      </c>
      <c r="K1165" s="32">
        <f t="shared" si="1062"/>
        <v>0</v>
      </c>
      <c r="L1165" s="32">
        <f t="shared" si="1048"/>
        <v>52115.800000000003</v>
      </c>
      <c r="M1165" s="32">
        <f t="shared" si="1049"/>
        <v>0</v>
      </c>
      <c r="N1165" s="32">
        <f t="shared" si="1050"/>
        <v>0</v>
      </c>
      <c r="O1165" s="32">
        <f t="shared" si="1063"/>
        <v>0</v>
      </c>
      <c r="P1165" s="32">
        <f t="shared" si="1064"/>
        <v>0</v>
      </c>
      <c r="Q1165" s="32">
        <f t="shared" si="1065"/>
        <v>0</v>
      </c>
      <c r="R1165" s="32">
        <f t="shared" si="1054"/>
        <v>52115.800000000003</v>
      </c>
      <c r="S1165" s="32">
        <f t="shared" si="1055"/>
        <v>0</v>
      </c>
      <c r="T1165" s="32">
        <f t="shared" si="1056"/>
        <v>0</v>
      </c>
      <c r="U1165" s="32">
        <f t="shared" si="1066"/>
        <v>0</v>
      </c>
      <c r="V1165" s="32">
        <f t="shared" si="1051"/>
        <v>52115.800000000003</v>
      </c>
      <c r="W1165" s="32">
        <f t="shared" si="1052"/>
        <v>0</v>
      </c>
      <c r="X1165" s="32">
        <f t="shared" si="1053"/>
        <v>0</v>
      </c>
      <c r="Y1165" s="32">
        <f t="shared" si="1067"/>
        <v>0</v>
      </c>
      <c r="Z1165" s="32">
        <f t="shared" si="1068"/>
        <v>0</v>
      </c>
      <c r="AA1165" s="32">
        <f t="shared" si="1069"/>
        <v>0</v>
      </c>
      <c r="AB1165" s="32">
        <f t="shared" si="1044"/>
        <v>52115.800000000003</v>
      </c>
      <c r="AC1165" s="32">
        <f t="shared" si="1045"/>
        <v>0</v>
      </c>
      <c r="AD1165" s="32">
        <f t="shared" si="1046"/>
        <v>0</v>
      </c>
      <c r="AE1165" s="32">
        <f t="shared" si="1070"/>
        <v>0</v>
      </c>
      <c r="AF1165" s="33"/>
      <c r="AG1165" s="34"/>
      <c r="AH1165" s="1" t="str">
        <f t="shared" si="1047"/>
        <v/>
      </c>
    </row>
    <row r="1166" ht="47.25">
      <c r="A1166" s="14" t="s">
        <v>762</v>
      </c>
      <c r="B1166" s="15" t="s">
        <v>29</v>
      </c>
      <c r="C1166" s="14"/>
      <c r="D1166" s="14"/>
      <c r="E1166" s="31" t="s">
        <v>30</v>
      </c>
      <c r="F1166" s="32">
        <f t="shared" si="1057"/>
        <v>52115.800000000003</v>
      </c>
      <c r="G1166" s="32">
        <f t="shared" si="1058"/>
        <v>0</v>
      </c>
      <c r="H1166" s="32">
        <f t="shared" si="1059"/>
        <v>0</v>
      </c>
      <c r="I1166" s="32">
        <f t="shared" si="1060"/>
        <v>0</v>
      </c>
      <c r="J1166" s="32">
        <f t="shared" si="1061"/>
        <v>0</v>
      </c>
      <c r="K1166" s="32">
        <f t="shared" si="1062"/>
        <v>0</v>
      </c>
      <c r="L1166" s="32">
        <f t="shared" si="1048"/>
        <v>52115.800000000003</v>
      </c>
      <c r="M1166" s="32">
        <f t="shared" si="1049"/>
        <v>0</v>
      </c>
      <c r="N1166" s="32">
        <f t="shared" si="1050"/>
        <v>0</v>
      </c>
      <c r="O1166" s="32">
        <f t="shared" si="1063"/>
        <v>0</v>
      </c>
      <c r="P1166" s="32">
        <f t="shared" si="1064"/>
        <v>0</v>
      </c>
      <c r="Q1166" s="32">
        <f t="shared" si="1065"/>
        <v>0</v>
      </c>
      <c r="R1166" s="32">
        <f t="shared" si="1054"/>
        <v>52115.800000000003</v>
      </c>
      <c r="S1166" s="32">
        <f t="shared" si="1055"/>
        <v>0</v>
      </c>
      <c r="T1166" s="32">
        <f t="shared" si="1056"/>
        <v>0</v>
      </c>
      <c r="U1166" s="32">
        <f t="shared" si="1066"/>
        <v>0</v>
      </c>
      <c r="V1166" s="32">
        <f t="shared" si="1051"/>
        <v>52115.800000000003</v>
      </c>
      <c r="W1166" s="32">
        <f t="shared" si="1052"/>
        <v>0</v>
      </c>
      <c r="X1166" s="32">
        <f t="shared" si="1053"/>
        <v>0</v>
      </c>
      <c r="Y1166" s="32">
        <f t="shared" si="1067"/>
        <v>0</v>
      </c>
      <c r="Z1166" s="32">
        <f t="shared" si="1068"/>
        <v>0</v>
      </c>
      <c r="AA1166" s="32">
        <f t="shared" si="1069"/>
        <v>0</v>
      </c>
      <c r="AB1166" s="32">
        <f t="shared" si="1044"/>
        <v>52115.800000000003</v>
      </c>
      <c r="AC1166" s="32">
        <f t="shared" si="1045"/>
        <v>0</v>
      </c>
      <c r="AD1166" s="32">
        <f t="shared" si="1046"/>
        <v>0</v>
      </c>
      <c r="AE1166" s="32">
        <f t="shared" si="1070"/>
        <v>0</v>
      </c>
      <c r="AF1166" s="33"/>
      <c r="AG1166" s="34"/>
      <c r="AH1166" s="1" t="str">
        <f t="shared" si="1047"/>
        <v/>
      </c>
    </row>
    <row r="1167">
      <c r="A1167" s="14" t="s">
        <v>762</v>
      </c>
      <c r="B1167" s="15">
        <v>400</v>
      </c>
      <c r="C1167" s="14" t="s">
        <v>50</v>
      </c>
      <c r="D1167" s="14" t="s">
        <v>288</v>
      </c>
      <c r="E1167" s="31" t="s">
        <v>730</v>
      </c>
      <c r="F1167" s="32">
        <v>52115.800000000003</v>
      </c>
      <c r="G1167" s="32"/>
      <c r="H1167" s="32"/>
      <c r="I1167" s="32"/>
      <c r="J1167" s="32"/>
      <c r="K1167" s="32"/>
      <c r="L1167" s="32">
        <f t="shared" si="1048"/>
        <v>52115.800000000003</v>
      </c>
      <c r="M1167" s="32">
        <f t="shared" si="1049"/>
        <v>0</v>
      </c>
      <c r="N1167" s="32">
        <f t="shared" si="1050"/>
        <v>0</v>
      </c>
      <c r="O1167" s="32"/>
      <c r="P1167" s="32"/>
      <c r="Q1167" s="32"/>
      <c r="R1167" s="32">
        <f t="shared" si="1054"/>
        <v>52115.800000000003</v>
      </c>
      <c r="S1167" s="32">
        <f t="shared" si="1055"/>
        <v>0</v>
      </c>
      <c r="T1167" s="32">
        <f t="shared" si="1056"/>
        <v>0</v>
      </c>
      <c r="U1167" s="32"/>
      <c r="V1167" s="32">
        <f t="shared" si="1051"/>
        <v>52115.800000000003</v>
      </c>
      <c r="W1167" s="32">
        <f t="shared" si="1052"/>
        <v>0</v>
      </c>
      <c r="X1167" s="32">
        <f t="shared" si="1053"/>
        <v>0</v>
      </c>
      <c r="Y1167" s="32"/>
      <c r="Z1167" s="32"/>
      <c r="AA1167" s="32"/>
      <c r="AB1167" s="32">
        <f t="shared" si="1044"/>
        <v>52115.800000000003</v>
      </c>
      <c r="AC1167" s="32">
        <f t="shared" si="1045"/>
        <v>0</v>
      </c>
      <c r="AD1167" s="32">
        <f t="shared" si="1046"/>
        <v>0</v>
      </c>
      <c r="AE1167" s="32"/>
      <c r="AF1167" s="33"/>
      <c r="AG1167" s="34"/>
      <c r="AH1167" s="1" t="str">
        <f t="shared" si="1047"/>
        <v>0502</v>
      </c>
    </row>
    <row r="1168" ht="31.5">
      <c r="A1168" s="14" t="s">
        <v>764</v>
      </c>
      <c r="B1168" s="15"/>
      <c r="C1168" s="14"/>
      <c r="D1168" s="14"/>
      <c r="E1168" s="31" t="s">
        <v>765</v>
      </c>
      <c r="F1168" s="32">
        <f t="shared" si="1057"/>
        <v>4784.3000000000002</v>
      </c>
      <c r="G1168" s="32">
        <f t="shared" si="1058"/>
        <v>0</v>
      </c>
      <c r="H1168" s="32">
        <f t="shared" si="1059"/>
        <v>0</v>
      </c>
      <c r="I1168" s="32">
        <f t="shared" si="1060"/>
        <v>0</v>
      </c>
      <c r="J1168" s="32">
        <f t="shared" si="1061"/>
        <v>0</v>
      </c>
      <c r="K1168" s="32">
        <f t="shared" si="1062"/>
        <v>0</v>
      </c>
      <c r="L1168" s="32">
        <f t="shared" si="1048"/>
        <v>4784.3000000000002</v>
      </c>
      <c r="M1168" s="32">
        <f t="shared" si="1049"/>
        <v>0</v>
      </c>
      <c r="N1168" s="32">
        <f t="shared" si="1050"/>
        <v>0</v>
      </c>
      <c r="O1168" s="32">
        <f t="shared" si="1063"/>
        <v>0</v>
      </c>
      <c r="P1168" s="32">
        <f t="shared" si="1064"/>
        <v>0</v>
      </c>
      <c r="Q1168" s="32">
        <f t="shared" si="1065"/>
        <v>0</v>
      </c>
      <c r="R1168" s="32">
        <f t="shared" si="1054"/>
        <v>4784.3000000000002</v>
      </c>
      <c r="S1168" s="32">
        <f t="shared" si="1055"/>
        <v>0</v>
      </c>
      <c r="T1168" s="32">
        <f t="shared" si="1056"/>
        <v>0</v>
      </c>
      <c r="U1168" s="32">
        <f t="shared" si="1066"/>
        <v>0</v>
      </c>
      <c r="V1168" s="32">
        <f t="shared" si="1051"/>
        <v>4784.3000000000002</v>
      </c>
      <c r="W1168" s="32">
        <f t="shared" si="1052"/>
        <v>0</v>
      </c>
      <c r="X1168" s="32">
        <f t="shared" si="1053"/>
        <v>0</v>
      </c>
      <c r="Y1168" s="32">
        <f t="shared" si="1067"/>
        <v>0</v>
      </c>
      <c r="Z1168" s="32">
        <f t="shared" si="1068"/>
        <v>0</v>
      </c>
      <c r="AA1168" s="32">
        <f t="shared" si="1069"/>
        <v>0</v>
      </c>
      <c r="AB1168" s="32">
        <f t="shared" si="1044"/>
        <v>4784.3000000000002</v>
      </c>
      <c r="AC1168" s="32">
        <f t="shared" si="1045"/>
        <v>0</v>
      </c>
      <c r="AD1168" s="32">
        <f t="shared" si="1046"/>
        <v>0</v>
      </c>
      <c r="AE1168" s="32">
        <f t="shared" si="1070"/>
        <v>0</v>
      </c>
      <c r="AF1168" s="33"/>
      <c r="AG1168" s="34"/>
      <c r="AH1168" s="1" t="str">
        <f t="shared" si="1047"/>
        <v/>
      </c>
    </row>
    <row r="1169" ht="47.25">
      <c r="A1169" s="14" t="s">
        <v>764</v>
      </c>
      <c r="B1169" s="15" t="s">
        <v>29</v>
      </c>
      <c r="C1169" s="14"/>
      <c r="D1169" s="14"/>
      <c r="E1169" s="31" t="s">
        <v>30</v>
      </c>
      <c r="F1169" s="32">
        <f t="shared" si="1057"/>
        <v>4784.3000000000002</v>
      </c>
      <c r="G1169" s="32">
        <f t="shared" si="1058"/>
        <v>0</v>
      </c>
      <c r="H1169" s="32">
        <f t="shared" si="1059"/>
        <v>0</v>
      </c>
      <c r="I1169" s="32">
        <f t="shared" si="1060"/>
        <v>0</v>
      </c>
      <c r="J1169" s="32">
        <f t="shared" si="1061"/>
        <v>0</v>
      </c>
      <c r="K1169" s="32">
        <f t="shared" si="1062"/>
        <v>0</v>
      </c>
      <c r="L1169" s="32">
        <f t="shared" si="1048"/>
        <v>4784.3000000000002</v>
      </c>
      <c r="M1169" s="32">
        <f t="shared" si="1049"/>
        <v>0</v>
      </c>
      <c r="N1169" s="32">
        <f t="shared" si="1050"/>
        <v>0</v>
      </c>
      <c r="O1169" s="32">
        <f t="shared" si="1063"/>
        <v>0</v>
      </c>
      <c r="P1169" s="32">
        <f t="shared" si="1064"/>
        <v>0</v>
      </c>
      <c r="Q1169" s="32">
        <f t="shared" si="1065"/>
        <v>0</v>
      </c>
      <c r="R1169" s="32">
        <f t="shared" si="1054"/>
        <v>4784.3000000000002</v>
      </c>
      <c r="S1169" s="32">
        <f t="shared" si="1055"/>
        <v>0</v>
      </c>
      <c r="T1169" s="32">
        <f t="shared" si="1056"/>
        <v>0</v>
      </c>
      <c r="U1169" s="32">
        <f t="shared" si="1066"/>
        <v>0</v>
      </c>
      <c r="V1169" s="32">
        <f t="shared" si="1051"/>
        <v>4784.3000000000002</v>
      </c>
      <c r="W1169" s="32">
        <f t="shared" si="1052"/>
        <v>0</v>
      </c>
      <c r="X1169" s="32">
        <f t="shared" si="1053"/>
        <v>0</v>
      </c>
      <c r="Y1169" s="32">
        <f t="shared" si="1067"/>
        <v>0</v>
      </c>
      <c r="Z1169" s="32">
        <f t="shared" si="1068"/>
        <v>0</v>
      </c>
      <c r="AA1169" s="32">
        <f t="shared" si="1069"/>
        <v>0</v>
      </c>
      <c r="AB1169" s="32">
        <f t="shared" si="1044"/>
        <v>4784.3000000000002</v>
      </c>
      <c r="AC1169" s="32">
        <f t="shared" si="1045"/>
        <v>0</v>
      </c>
      <c r="AD1169" s="32">
        <f t="shared" si="1046"/>
        <v>0</v>
      </c>
      <c r="AE1169" s="32">
        <f t="shared" si="1070"/>
        <v>0</v>
      </c>
      <c r="AF1169" s="33"/>
      <c r="AG1169" s="34"/>
      <c r="AH1169" s="1" t="str">
        <f t="shared" si="1047"/>
        <v/>
      </c>
    </row>
    <row r="1170">
      <c r="A1170" s="14" t="s">
        <v>764</v>
      </c>
      <c r="B1170" s="15">
        <v>400</v>
      </c>
      <c r="C1170" s="14" t="s">
        <v>50</v>
      </c>
      <c r="D1170" s="14" t="s">
        <v>288</v>
      </c>
      <c r="E1170" s="31" t="s">
        <v>730</v>
      </c>
      <c r="F1170" s="32">
        <v>4784.3000000000002</v>
      </c>
      <c r="G1170" s="32"/>
      <c r="H1170" s="32"/>
      <c r="I1170" s="32"/>
      <c r="J1170" s="32"/>
      <c r="K1170" s="32"/>
      <c r="L1170" s="32">
        <f t="shared" si="1048"/>
        <v>4784.3000000000002</v>
      </c>
      <c r="M1170" s="32">
        <f t="shared" si="1049"/>
        <v>0</v>
      </c>
      <c r="N1170" s="32">
        <f t="shared" si="1050"/>
        <v>0</v>
      </c>
      <c r="O1170" s="32"/>
      <c r="P1170" s="32"/>
      <c r="Q1170" s="32"/>
      <c r="R1170" s="32">
        <f t="shared" si="1054"/>
        <v>4784.3000000000002</v>
      </c>
      <c r="S1170" s="32">
        <f t="shared" si="1055"/>
        <v>0</v>
      </c>
      <c r="T1170" s="32">
        <f t="shared" si="1056"/>
        <v>0</v>
      </c>
      <c r="U1170" s="32"/>
      <c r="V1170" s="32">
        <f t="shared" si="1051"/>
        <v>4784.3000000000002</v>
      </c>
      <c r="W1170" s="32">
        <f t="shared" si="1052"/>
        <v>0</v>
      </c>
      <c r="X1170" s="32">
        <f t="shared" si="1053"/>
        <v>0</v>
      </c>
      <c r="Y1170" s="32"/>
      <c r="Z1170" s="32"/>
      <c r="AA1170" s="32"/>
      <c r="AB1170" s="32">
        <f t="shared" si="1044"/>
        <v>4784.3000000000002</v>
      </c>
      <c r="AC1170" s="32">
        <f t="shared" si="1045"/>
        <v>0</v>
      </c>
      <c r="AD1170" s="32">
        <f t="shared" si="1046"/>
        <v>0</v>
      </c>
      <c r="AE1170" s="32"/>
      <c r="AF1170" s="33"/>
      <c r="AG1170" s="34"/>
      <c r="AH1170" s="1" t="str">
        <f t="shared" si="1047"/>
        <v>0502</v>
      </c>
    </row>
    <row r="1171">
      <c r="A1171" s="14" t="s">
        <v>766</v>
      </c>
      <c r="B1171" s="15"/>
      <c r="C1171" s="14"/>
      <c r="D1171" s="14"/>
      <c r="E1171" s="35" t="s">
        <v>767</v>
      </c>
      <c r="F1171" s="32"/>
      <c r="G1171" s="32"/>
      <c r="H1171" s="32"/>
      <c r="I1171" s="32"/>
      <c r="J1171" s="32"/>
      <c r="K1171" s="32"/>
      <c r="L1171" s="32"/>
      <c r="M1171" s="32"/>
      <c r="N1171" s="32"/>
      <c r="O1171" s="32">
        <f t="shared" si="1063"/>
        <v>25131.630000000001</v>
      </c>
      <c r="P1171" s="32">
        <f t="shared" si="1064"/>
        <v>0</v>
      </c>
      <c r="Q1171" s="32">
        <f t="shared" si="1065"/>
        <v>0</v>
      </c>
      <c r="R1171" s="32">
        <f t="shared" si="1054"/>
        <v>25131.630000000001</v>
      </c>
      <c r="S1171" s="32">
        <f t="shared" si="1055"/>
        <v>0</v>
      </c>
      <c r="T1171" s="32">
        <f t="shared" si="1056"/>
        <v>0</v>
      </c>
      <c r="U1171" s="32">
        <f t="shared" si="1066"/>
        <v>0</v>
      </c>
      <c r="V1171" s="32">
        <f t="shared" si="1051"/>
        <v>25131.630000000001</v>
      </c>
      <c r="W1171" s="32">
        <f t="shared" si="1052"/>
        <v>0</v>
      </c>
      <c r="X1171" s="32">
        <f t="shared" si="1053"/>
        <v>0</v>
      </c>
      <c r="Y1171" s="32">
        <f t="shared" si="1067"/>
        <v>0</v>
      </c>
      <c r="Z1171" s="32">
        <f t="shared" si="1068"/>
        <v>0</v>
      </c>
      <c r="AA1171" s="32">
        <f t="shared" si="1069"/>
        <v>0</v>
      </c>
      <c r="AB1171" s="32">
        <f t="shared" si="1044"/>
        <v>25131.630000000001</v>
      </c>
      <c r="AC1171" s="32">
        <f t="shared" si="1045"/>
        <v>0</v>
      </c>
      <c r="AD1171" s="32">
        <f t="shared" si="1046"/>
        <v>0</v>
      </c>
      <c r="AE1171" s="32">
        <f t="shared" si="1070"/>
        <v>0</v>
      </c>
      <c r="AF1171" s="33"/>
      <c r="AG1171" s="34"/>
      <c r="AH1171" s="1" t="str">
        <f t="shared" si="1047"/>
        <v/>
      </c>
    </row>
    <row r="1172">
      <c r="A1172" s="14" t="s">
        <v>766</v>
      </c>
      <c r="B1172" s="15" t="s">
        <v>29</v>
      </c>
      <c r="C1172" s="14"/>
      <c r="D1172" s="14"/>
      <c r="E1172" s="31" t="s">
        <v>30</v>
      </c>
      <c r="F1172" s="32"/>
      <c r="G1172" s="32"/>
      <c r="H1172" s="32"/>
      <c r="I1172" s="32"/>
      <c r="J1172" s="32"/>
      <c r="K1172" s="32"/>
      <c r="L1172" s="32"/>
      <c r="M1172" s="32"/>
      <c r="N1172" s="32"/>
      <c r="O1172" s="32">
        <f t="shared" si="1063"/>
        <v>25131.630000000001</v>
      </c>
      <c r="P1172" s="32">
        <f t="shared" si="1064"/>
        <v>0</v>
      </c>
      <c r="Q1172" s="32">
        <f t="shared" si="1065"/>
        <v>0</v>
      </c>
      <c r="R1172" s="32">
        <f t="shared" si="1054"/>
        <v>25131.630000000001</v>
      </c>
      <c r="S1172" s="32">
        <f t="shared" si="1055"/>
        <v>0</v>
      </c>
      <c r="T1172" s="32">
        <f t="shared" si="1056"/>
        <v>0</v>
      </c>
      <c r="U1172" s="32">
        <f t="shared" si="1066"/>
        <v>0</v>
      </c>
      <c r="V1172" s="32">
        <f t="shared" si="1051"/>
        <v>25131.630000000001</v>
      </c>
      <c r="W1172" s="32">
        <f t="shared" si="1052"/>
        <v>0</v>
      </c>
      <c r="X1172" s="32">
        <f t="shared" si="1053"/>
        <v>0</v>
      </c>
      <c r="Y1172" s="32">
        <f t="shared" si="1067"/>
        <v>0</v>
      </c>
      <c r="Z1172" s="32">
        <f t="shared" si="1068"/>
        <v>0</v>
      </c>
      <c r="AA1172" s="32">
        <f t="shared" si="1069"/>
        <v>0</v>
      </c>
      <c r="AB1172" s="32">
        <f t="shared" si="1044"/>
        <v>25131.630000000001</v>
      </c>
      <c r="AC1172" s="32">
        <f t="shared" si="1045"/>
        <v>0</v>
      </c>
      <c r="AD1172" s="32">
        <f t="shared" si="1046"/>
        <v>0</v>
      </c>
      <c r="AE1172" s="32">
        <f t="shared" si="1070"/>
        <v>0</v>
      </c>
      <c r="AF1172" s="33"/>
      <c r="AG1172" s="34"/>
      <c r="AH1172" s="1" t="str">
        <f t="shared" si="1047"/>
        <v/>
      </c>
    </row>
    <row r="1173">
      <c r="A1173" s="14" t="s">
        <v>766</v>
      </c>
      <c r="B1173" s="15">
        <v>400</v>
      </c>
      <c r="C1173" s="14" t="s">
        <v>50</v>
      </c>
      <c r="D1173" s="14" t="s">
        <v>288</v>
      </c>
      <c r="E1173" s="31" t="s">
        <v>730</v>
      </c>
      <c r="F1173" s="32"/>
      <c r="G1173" s="32"/>
      <c r="H1173" s="32"/>
      <c r="I1173" s="32"/>
      <c r="J1173" s="32"/>
      <c r="K1173" s="32"/>
      <c r="L1173" s="32"/>
      <c r="M1173" s="32"/>
      <c r="N1173" s="32"/>
      <c r="O1173" s="32">
        <v>25131.630000000001</v>
      </c>
      <c r="P1173" s="32"/>
      <c r="Q1173" s="32"/>
      <c r="R1173" s="32">
        <f t="shared" si="1054"/>
        <v>25131.630000000001</v>
      </c>
      <c r="S1173" s="32">
        <f t="shared" si="1055"/>
        <v>0</v>
      </c>
      <c r="T1173" s="32">
        <f t="shared" si="1056"/>
        <v>0</v>
      </c>
      <c r="U1173" s="32"/>
      <c r="V1173" s="32">
        <f t="shared" si="1051"/>
        <v>25131.630000000001</v>
      </c>
      <c r="W1173" s="32">
        <f t="shared" si="1052"/>
        <v>0</v>
      </c>
      <c r="X1173" s="32">
        <f t="shared" si="1053"/>
        <v>0</v>
      </c>
      <c r="Y1173" s="32"/>
      <c r="Z1173" s="32"/>
      <c r="AA1173" s="32"/>
      <c r="AB1173" s="32">
        <f t="shared" si="1044"/>
        <v>25131.630000000001</v>
      </c>
      <c r="AC1173" s="32">
        <f t="shared" si="1045"/>
        <v>0</v>
      </c>
      <c r="AD1173" s="32">
        <f t="shared" si="1046"/>
        <v>0</v>
      </c>
      <c r="AE1173" s="32"/>
      <c r="AF1173" s="33"/>
      <c r="AG1173" s="34"/>
      <c r="AH1173" s="1" t="str">
        <f t="shared" si="1047"/>
        <v>0502</v>
      </c>
    </row>
    <row r="1174" ht="31.5">
      <c r="A1174" s="14" t="s">
        <v>768</v>
      </c>
      <c r="B1174" s="15"/>
      <c r="C1174" s="14"/>
      <c r="D1174" s="14"/>
      <c r="E1174" s="31" t="s">
        <v>769</v>
      </c>
      <c r="F1174" s="32">
        <f t="shared" si="1057"/>
        <v>34485.800000000003</v>
      </c>
      <c r="G1174" s="32">
        <f t="shared" si="1058"/>
        <v>0</v>
      </c>
      <c r="H1174" s="32">
        <f t="shared" si="1059"/>
        <v>0</v>
      </c>
      <c r="I1174" s="32">
        <f t="shared" si="1060"/>
        <v>0</v>
      </c>
      <c r="J1174" s="32">
        <f t="shared" si="1061"/>
        <v>0</v>
      </c>
      <c r="K1174" s="32">
        <f t="shared" si="1062"/>
        <v>0</v>
      </c>
      <c r="L1174" s="32">
        <f t="shared" si="1048"/>
        <v>34485.800000000003</v>
      </c>
      <c r="M1174" s="32">
        <f t="shared" si="1049"/>
        <v>0</v>
      </c>
      <c r="N1174" s="32">
        <f t="shared" si="1050"/>
        <v>0</v>
      </c>
      <c r="O1174" s="32">
        <f t="shared" si="1063"/>
        <v>0.437</v>
      </c>
      <c r="P1174" s="32">
        <f t="shared" si="1064"/>
        <v>0</v>
      </c>
      <c r="Q1174" s="32">
        <f t="shared" si="1065"/>
        <v>0</v>
      </c>
      <c r="R1174" s="32">
        <f t="shared" si="1054"/>
        <v>34486.237000000001</v>
      </c>
      <c r="S1174" s="32">
        <f t="shared" si="1055"/>
        <v>0</v>
      </c>
      <c r="T1174" s="32">
        <f t="shared" si="1056"/>
        <v>0</v>
      </c>
      <c r="U1174" s="32">
        <f t="shared" si="1066"/>
        <v>0</v>
      </c>
      <c r="V1174" s="32">
        <f t="shared" si="1051"/>
        <v>34486.237000000001</v>
      </c>
      <c r="W1174" s="32">
        <f t="shared" si="1052"/>
        <v>0</v>
      </c>
      <c r="X1174" s="32">
        <f t="shared" si="1053"/>
        <v>0</v>
      </c>
      <c r="Y1174" s="32">
        <f t="shared" si="1067"/>
        <v>0</v>
      </c>
      <c r="Z1174" s="32">
        <f t="shared" si="1068"/>
        <v>0</v>
      </c>
      <c r="AA1174" s="32">
        <f t="shared" si="1069"/>
        <v>0</v>
      </c>
      <c r="AB1174" s="32">
        <f t="shared" si="1044"/>
        <v>34486.237000000001</v>
      </c>
      <c r="AC1174" s="32">
        <f t="shared" si="1045"/>
        <v>0</v>
      </c>
      <c r="AD1174" s="32">
        <f t="shared" si="1046"/>
        <v>0</v>
      </c>
      <c r="AE1174" s="32">
        <f t="shared" si="1070"/>
        <v>0</v>
      </c>
      <c r="AF1174" s="33"/>
      <c r="AG1174" s="34"/>
      <c r="AH1174" s="1" t="str">
        <f t="shared" si="1047"/>
        <v/>
      </c>
    </row>
    <row r="1175" ht="47.25">
      <c r="A1175" s="14" t="s">
        <v>768</v>
      </c>
      <c r="B1175" s="15" t="s">
        <v>29</v>
      </c>
      <c r="C1175" s="14"/>
      <c r="D1175" s="14"/>
      <c r="E1175" s="31" t="s">
        <v>30</v>
      </c>
      <c r="F1175" s="32">
        <f t="shared" si="1057"/>
        <v>34485.800000000003</v>
      </c>
      <c r="G1175" s="32">
        <f t="shared" si="1058"/>
        <v>0</v>
      </c>
      <c r="H1175" s="32">
        <f t="shared" si="1059"/>
        <v>0</v>
      </c>
      <c r="I1175" s="32">
        <f t="shared" si="1060"/>
        <v>0</v>
      </c>
      <c r="J1175" s="32">
        <f t="shared" si="1061"/>
        <v>0</v>
      </c>
      <c r="K1175" s="32">
        <f t="shared" si="1062"/>
        <v>0</v>
      </c>
      <c r="L1175" s="32">
        <f t="shared" si="1048"/>
        <v>34485.800000000003</v>
      </c>
      <c r="M1175" s="32">
        <f t="shared" si="1049"/>
        <v>0</v>
      </c>
      <c r="N1175" s="32">
        <f t="shared" si="1050"/>
        <v>0</v>
      </c>
      <c r="O1175" s="32">
        <f t="shared" si="1063"/>
        <v>0.437</v>
      </c>
      <c r="P1175" s="32">
        <f t="shared" si="1064"/>
        <v>0</v>
      </c>
      <c r="Q1175" s="32">
        <f t="shared" si="1065"/>
        <v>0</v>
      </c>
      <c r="R1175" s="32">
        <f t="shared" si="1054"/>
        <v>34486.237000000001</v>
      </c>
      <c r="S1175" s="32">
        <f t="shared" si="1055"/>
        <v>0</v>
      </c>
      <c r="T1175" s="32">
        <f t="shared" si="1056"/>
        <v>0</v>
      </c>
      <c r="U1175" s="32">
        <f t="shared" si="1066"/>
        <v>0</v>
      </c>
      <c r="V1175" s="32">
        <f t="shared" si="1051"/>
        <v>34486.237000000001</v>
      </c>
      <c r="W1175" s="32">
        <f t="shared" si="1052"/>
        <v>0</v>
      </c>
      <c r="X1175" s="32">
        <f t="shared" si="1053"/>
        <v>0</v>
      </c>
      <c r="Y1175" s="32">
        <f t="shared" si="1067"/>
        <v>0</v>
      </c>
      <c r="Z1175" s="32">
        <f t="shared" si="1068"/>
        <v>0</v>
      </c>
      <c r="AA1175" s="32">
        <f t="shared" si="1069"/>
        <v>0</v>
      </c>
      <c r="AB1175" s="32">
        <f t="shared" si="1044"/>
        <v>34486.237000000001</v>
      </c>
      <c r="AC1175" s="32">
        <f t="shared" si="1045"/>
        <v>0</v>
      </c>
      <c r="AD1175" s="32">
        <f t="shared" si="1046"/>
        <v>0</v>
      </c>
      <c r="AE1175" s="32">
        <f t="shared" si="1070"/>
        <v>0</v>
      </c>
      <c r="AF1175" s="33"/>
      <c r="AG1175" s="34"/>
      <c r="AH1175" s="1" t="str">
        <f t="shared" si="1047"/>
        <v/>
      </c>
    </row>
    <row r="1176">
      <c r="A1176" s="14" t="s">
        <v>768</v>
      </c>
      <c r="B1176" s="15">
        <v>400</v>
      </c>
      <c r="C1176" s="14" t="s">
        <v>50</v>
      </c>
      <c r="D1176" s="14" t="s">
        <v>288</v>
      </c>
      <c r="E1176" s="31" t="s">
        <v>730</v>
      </c>
      <c r="F1176" s="32">
        <v>34485.800000000003</v>
      </c>
      <c r="G1176" s="32"/>
      <c r="H1176" s="32"/>
      <c r="I1176" s="32"/>
      <c r="J1176" s="32"/>
      <c r="K1176" s="32"/>
      <c r="L1176" s="32">
        <f t="shared" si="1048"/>
        <v>34485.800000000003</v>
      </c>
      <c r="M1176" s="32">
        <f t="shared" si="1049"/>
        <v>0</v>
      </c>
      <c r="N1176" s="32">
        <f t="shared" si="1050"/>
        <v>0</v>
      </c>
      <c r="O1176" s="32">
        <v>0.437</v>
      </c>
      <c r="P1176" s="32"/>
      <c r="Q1176" s="32"/>
      <c r="R1176" s="32">
        <f t="shared" si="1054"/>
        <v>34486.237000000001</v>
      </c>
      <c r="S1176" s="32">
        <f t="shared" si="1055"/>
        <v>0</v>
      </c>
      <c r="T1176" s="32">
        <f t="shared" si="1056"/>
        <v>0</v>
      </c>
      <c r="U1176" s="32"/>
      <c r="V1176" s="32">
        <f t="shared" si="1051"/>
        <v>34486.237000000001</v>
      </c>
      <c r="W1176" s="32">
        <f t="shared" si="1052"/>
        <v>0</v>
      </c>
      <c r="X1176" s="32">
        <f t="shared" si="1053"/>
        <v>0</v>
      </c>
      <c r="Y1176" s="32"/>
      <c r="Z1176" s="32"/>
      <c r="AA1176" s="32"/>
      <c r="AB1176" s="32">
        <f t="shared" si="1044"/>
        <v>34486.237000000001</v>
      </c>
      <c r="AC1176" s="32">
        <f t="shared" si="1045"/>
        <v>0</v>
      </c>
      <c r="AD1176" s="32">
        <f t="shared" si="1046"/>
        <v>0</v>
      </c>
      <c r="AE1176" s="32"/>
      <c r="AF1176" s="33"/>
      <c r="AG1176" s="34"/>
      <c r="AH1176" s="1" t="str">
        <f t="shared" si="1047"/>
        <v>0502</v>
      </c>
    </row>
    <row r="1177" ht="31.5">
      <c r="A1177" s="14" t="s">
        <v>770</v>
      </c>
      <c r="B1177" s="15"/>
      <c r="C1177" s="14"/>
      <c r="D1177" s="14"/>
      <c r="E1177" s="31" t="s">
        <v>771</v>
      </c>
      <c r="F1177" s="32">
        <f t="shared" si="1057"/>
        <v>30453.799999999999</v>
      </c>
      <c r="G1177" s="32">
        <f t="shared" si="1058"/>
        <v>0</v>
      </c>
      <c r="H1177" s="32">
        <f t="shared" si="1059"/>
        <v>0</v>
      </c>
      <c r="I1177" s="32">
        <f t="shared" si="1060"/>
        <v>0</v>
      </c>
      <c r="J1177" s="32">
        <f t="shared" si="1061"/>
        <v>0</v>
      </c>
      <c r="K1177" s="32">
        <f t="shared" si="1062"/>
        <v>0</v>
      </c>
      <c r="L1177" s="32">
        <f t="shared" si="1048"/>
        <v>30453.799999999999</v>
      </c>
      <c r="M1177" s="32">
        <f t="shared" si="1049"/>
        <v>0</v>
      </c>
      <c r="N1177" s="32">
        <f t="shared" si="1050"/>
        <v>0</v>
      </c>
      <c r="O1177" s="32">
        <f t="shared" si="1063"/>
        <v>0.001</v>
      </c>
      <c r="P1177" s="32">
        <f t="shared" si="1064"/>
        <v>0</v>
      </c>
      <c r="Q1177" s="32">
        <f t="shared" si="1065"/>
        <v>0</v>
      </c>
      <c r="R1177" s="32">
        <f t="shared" si="1054"/>
        <v>30453.800999999999</v>
      </c>
      <c r="S1177" s="32">
        <f t="shared" si="1055"/>
        <v>0</v>
      </c>
      <c r="T1177" s="32">
        <f t="shared" si="1056"/>
        <v>0</v>
      </c>
      <c r="U1177" s="32">
        <f t="shared" si="1066"/>
        <v>0</v>
      </c>
      <c r="V1177" s="32">
        <f t="shared" si="1051"/>
        <v>30453.800999999999</v>
      </c>
      <c r="W1177" s="32">
        <f t="shared" si="1052"/>
        <v>0</v>
      </c>
      <c r="X1177" s="32">
        <f t="shared" si="1053"/>
        <v>0</v>
      </c>
      <c r="Y1177" s="32">
        <f t="shared" si="1067"/>
        <v>0</v>
      </c>
      <c r="Z1177" s="32">
        <f t="shared" si="1068"/>
        <v>0</v>
      </c>
      <c r="AA1177" s="32">
        <f t="shared" si="1069"/>
        <v>0</v>
      </c>
      <c r="AB1177" s="32">
        <f t="shared" si="1044"/>
        <v>30453.800999999999</v>
      </c>
      <c r="AC1177" s="32">
        <f t="shared" si="1045"/>
        <v>0</v>
      </c>
      <c r="AD1177" s="32">
        <f t="shared" si="1046"/>
        <v>0</v>
      </c>
      <c r="AE1177" s="32">
        <f t="shared" si="1070"/>
        <v>0</v>
      </c>
      <c r="AF1177" s="33"/>
      <c r="AG1177" s="34"/>
      <c r="AH1177" s="1" t="str">
        <f t="shared" si="1047"/>
        <v/>
      </c>
    </row>
    <row r="1178" ht="47.25">
      <c r="A1178" s="14" t="s">
        <v>770</v>
      </c>
      <c r="B1178" s="15" t="s">
        <v>29</v>
      </c>
      <c r="C1178" s="14"/>
      <c r="D1178" s="14"/>
      <c r="E1178" s="31" t="s">
        <v>30</v>
      </c>
      <c r="F1178" s="32">
        <f t="shared" si="1057"/>
        <v>30453.799999999999</v>
      </c>
      <c r="G1178" s="32">
        <f t="shared" si="1058"/>
        <v>0</v>
      </c>
      <c r="H1178" s="32">
        <f t="shared" si="1059"/>
        <v>0</v>
      </c>
      <c r="I1178" s="32">
        <f t="shared" si="1060"/>
        <v>0</v>
      </c>
      <c r="J1178" s="32">
        <f t="shared" si="1061"/>
        <v>0</v>
      </c>
      <c r="K1178" s="32">
        <f t="shared" si="1062"/>
        <v>0</v>
      </c>
      <c r="L1178" s="32">
        <f t="shared" si="1048"/>
        <v>30453.799999999999</v>
      </c>
      <c r="M1178" s="32">
        <f t="shared" si="1049"/>
        <v>0</v>
      </c>
      <c r="N1178" s="32">
        <f t="shared" si="1050"/>
        <v>0</v>
      </c>
      <c r="O1178" s="32">
        <f t="shared" si="1063"/>
        <v>0.001</v>
      </c>
      <c r="P1178" s="32">
        <f t="shared" si="1064"/>
        <v>0</v>
      </c>
      <c r="Q1178" s="32">
        <f t="shared" si="1065"/>
        <v>0</v>
      </c>
      <c r="R1178" s="32">
        <f t="shared" si="1054"/>
        <v>30453.800999999999</v>
      </c>
      <c r="S1178" s="32">
        <f t="shared" si="1055"/>
        <v>0</v>
      </c>
      <c r="T1178" s="32">
        <f t="shared" si="1056"/>
        <v>0</v>
      </c>
      <c r="U1178" s="32">
        <f t="shared" si="1066"/>
        <v>0</v>
      </c>
      <c r="V1178" s="32">
        <f t="shared" si="1051"/>
        <v>30453.800999999999</v>
      </c>
      <c r="W1178" s="32">
        <f t="shared" si="1052"/>
        <v>0</v>
      </c>
      <c r="X1178" s="32">
        <f t="shared" si="1053"/>
        <v>0</v>
      </c>
      <c r="Y1178" s="32">
        <f t="shared" si="1067"/>
        <v>0</v>
      </c>
      <c r="Z1178" s="32">
        <f t="shared" si="1068"/>
        <v>0</v>
      </c>
      <c r="AA1178" s="32">
        <f t="shared" si="1069"/>
        <v>0</v>
      </c>
      <c r="AB1178" s="32">
        <f t="shared" si="1044"/>
        <v>30453.800999999999</v>
      </c>
      <c r="AC1178" s="32">
        <f t="shared" si="1045"/>
        <v>0</v>
      </c>
      <c r="AD1178" s="32">
        <f t="shared" si="1046"/>
        <v>0</v>
      </c>
      <c r="AE1178" s="32">
        <f t="shared" si="1070"/>
        <v>0</v>
      </c>
      <c r="AF1178" s="33"/>
      <c r="AG1178" s="34"/>
      <c r="AH1178" s="1" t="str">
        <f t="shared" si="1047"/>
        <v/>
      </c>
    </row>
    <row r="1179">
      <c r="A1179" s="14" t="s">
        <v>770</v>
      </c>
      <c r="B1179" s="15">
        <v>400</v>
      </c>
      <c r="C1179" s="14" t="s">
        <v>50</v>
      </c>
      <c r="D1179" s="14" t="s">
        <v>288</v>
      </c>
      <c r="E1179" s="31" t="s">
        <v>730</v>
      </c>
      <c r="F1179" s="32">
        <v>30453.799999999999</v>
      </c>
      <c r="G1179" s="32"/>
      <c r="H1179" s="32"/>
      <c r="I1179" s="32"/>
      <c r="J1179" s="32"/>
      <c r="K1179" s="32"/>
      <c r="L1179" s="32">
        <f t="shared" si="1048"/>
        <v>30453.799999999999</v>
      </c>
      <c r="M1179" s="32">
        <f t="shared" si="1049"/>
        <v>0</v>
      </c>
      <c r="N1179" s="32">
        <f t="shared" si="1050"/>
        <v>0</v>
      </c>
      <c r="O1179" s="32">
        <v>0.001</v>
      </c>
      <c r="P1179" s="32"/>
      <c r="Q1179" s="32"/>
      <c r="R1179" s="32">
        <f t="shared" si="1054"/>
        <v>30453.800999999999</v>
      </c>
      <c r="S1179" s="32">
        <f t="shared" si="1055"/>
        <v>0</v>
      </c>
      <c r="T1179" s="32">
        <f t="shared" si="1056"/>
        <v>0</v>
      </c>
      <c r="U1179" s="32"/>
      <c r="V1179" s="32">
        <f t="shared" si="1051"/>
        <v>30453.800999999999</v>
      </c>
      <c r="W1179" s="32">
        <f t="shared" si="1052"/>
        <v>0</v>
      </c>
      <c r="X1179" s="32">
        <f t="shared" si="1053"/>
        <v>0</v>
      </c>
      <c r="Y1179" s="32"/>
      <c r="Z1179" s="32"/>
      <c r="AA1179" s="32"/>
      <c r="AB1179" s="32">
        <f t="shared" si="1044"/>
        <v>30453.800999999999</v>
      </c>
      <c r="AC1179" s="32">
        <f t="shared" si="1045"/>
        <v>0</v>
      </c>
      <c r="AD1179" s="32">
        <f t="shared" si="1046"/>
        <v>0</v>
      </c>
      <c r="AE1179" s="32"/>
      <c r="AF1179" s="33"/>
      <c r="AG1179" s="34"/>
      <c r="AH1179" s="1" t="str">
        <f t="shared" si="1047"/>
        <v>0502</v>
      </c>
    </row>
    <row r="1180">
      <c r="A1180" s="14" t="s">
        <v>772</v>
      </c>
      <c r="B1180" s="15"/>
      <c r="C1180" s="14"/>
      <c r="D1180" s="14"/>
      <c r="E1180" s="35" t="s">
        <v>773</v>
      </c>
      <c r="F1180" s="32"/>
      <c r="G1180" s="32"/>
      <c r="H1180" s="32"/>
      <c r="I1180" s="32"/>
      <c r="J1180" s="32"/>
      <c r="K1180" s="32"/>
      <c r="L1180" s="32"/>
      <c r="M1180" s="32"/>
      <c r="N1180" s="32"/>
      <c r="O1180" s="32">
        <f t="shared" si="1063"/>
        <v>0</v>
      </c>
      <c r="P1180" s="32">
        <f t="shared" si="1064"/>
        <v>0</v>
      </c>
      <c r="Q1180" s="32">
        <f t="shared" si="1065"/>
        <v>19672.275000000001</v>
      </c>
      <c r="R1180" s="32">
        <f t="shared" si="1054"/>
        <v>0</v>
      </c>
      <c r="S1180" s="32">
        <f t="shared" si="1055"/>
        <v>0</v>
      </c>
      <c r="T1180" s="32">
        <f t="shared" si="1056"/>
        <v>19672.275000000001</v>
      </c>
      <c r="U1180" s="32">
        <f t="shared" si="1066"/>
        <v>0</v>
      </c>
      <c r="V1180" s="32">
        <f t="shared" si="1051"/>
        <v>0</v>
      </c>
      <c r="W1180" s="32">
        <f t="shared" si="1052"/>
        <v>0</v>
      </c>
      <c r="X1180" s="32">
        <f t="shared" si="1053"/>
        <v>19672.275000000001</v>
      </c>
      <c r="Y1180" s="32">
        <f t="shared" si="1067"/>
        <v>0</v>
      </c>
      <c r="Z1180" s="32">
        <f t="shared" si="1068"/>
        <v>0</v>
      </c>
      <c r="AA1180" s="32">
        <f t="shared" si="1069"/>
        <v>0</v>
      </c>
      <c r="AB1180" s="32">
        <f t="shared" si="1044"/>
        <v>0</v>
      </c>
      <c r="AC1180" s="32">
        <f t="shared" si="1045"/>
        <v>0</v>
      </c>
      <c r="AD1180" s="32">
        <f t="shared" si="1046"/>
        <v>19672.275000000001</v>
      </c>
      <c r="AE1180" s="32">
        <f t="shared" si="1070"/>
        <v>0</v>
      </c>
      <c r="AF1180" s="33"/>
      <c r="AG1180" s="34"/>
      <c r="AH1180" s="1" t="str">
        <f t="shared" si="1047"/>
        <v/>
      </c>
    </row>
    <row r="1181">
      <c r="A1181" s="14" t="s">
        <v>772</v>
      </c>
      <c r="B1181" s="15" t="s">
        <v>29</v>
      </c>
      <c r="C1181" s="14"/>
      <c r="D1181" s="14"/>
      <c r="E1181" s="31" t="s">
        <v>30</v>
      </c>
      <c r="F1181" s="32"/>
      <c r="G1181" s="32"/>
      <c r="H1181" s="32"/>
      <c r="I1181" s="32"/>
      <c r="J1181" s="32"/>
      <c r="K1181" s="32"/>
      <c r="L1181" s="32"/>
      <c r="M1181" s="32"/>
      <c r="N1181" s="32"/>
      <c r="O1181" s="32">
        <f t="shared" si="1063"/>
        <v>0</v>
      </c>
      <c r="P1181" s="32">
        <f t="shared" si="1064"/>
        <v>0</v>
      </c>
      <c r="Q1181" s="32">
        <f t="shared" si="1065"/>
        <v>19672.275000000001</v>
      </c>
      <c r="R1181" s="32">
        <f t="shared" si="1054"/>
        <v>0</v>
      </c>
      <c r="S1181" s="32">
        <f t="shared" si="1055"/>
        <v>0</v>
      </c>
      <c r="T1181" s="32">
        <f t="shared" si="1056"/>
        <v>19672.275000000001</v>
      </c>
      <c r="U1181" s="32">
        <f t="shared" si="1066"/>
        <v>0</v>
      </c>
      <c r="V1181" s="32">
        <f t="shared" si="1051"/>
        <v>0</v>
      </c>
      <c r="W1181" s="32">
        <f t="shared" si="1052"/>
        <v>0</v>
      </c>
      <c r="X1181" s="32">
        <f t="shared" si="1053"/>
        <v>19672.275000000001</v>
      </c>
      <c r="Y1181" s="32">
        <f t="shared" si="1067"/>
        <v>0</v>
      </c>
      <c r="Z1181" s="32">
        <f t="shared" si="1068"/>
        <v>0</v>
      </c>
      <c r="AA1181" s="32">
        <f t="shared" si="1069"/>
        <v>0</v>
      </c>
      <c r="AB1181" s="32">
        <f t="shared" si="1044"/>
        <v>0</v>
      </c>
      <c r="AC1181" s="32">
        <f t="shared" si="1045"/>
        <v>0</v>
      </c>
      <c r="AD1181" s="32">
        <f t="shared" si="1046"/>
        <v>19672.275000000001</v>
      </c>
      <c r="AE1181" s="32">
        <f t="shared" si="1070"/>
        <v>0</v>
      </c>
      <c r="AF1181" s="33"/>
      <c r="AG1181" s="34"/>
      <c r="AH1181" s="1" t="str">
        <f t="shared" si="1047"/>
        <v/>
      </c>
    </row>
    <row r="1182">
      <c r="A1182" s="14" t="s">
        <v>772</v>
      </c>
      <c r="B1182" s="15">
        <v>400</v>
      </c>
      <c r="C1182" s="14" t="s">
        <v>50</v>
      </c>
      <c r="D1182" s="14" t="s">
        <v>288</v>
      </c>
      <c r="E1182" s="31" t="s">
        <v>730</v>
      </c>
      <c r="F1182" s="32"/>
      <c r="G1182" s="32"/>
      <c r="H1182" s="32"/>
      <c r="I1182" s="32"/>
      <c r="J1182" s="32"/>
      <c r="K1182" s="32"/>
      <c r="L1182" s="32"/>
      <c r="M1182" s="32"/>
      <c r="N1182" s="32"/>
      <c r="O1182" s="32"/>
      <c r="P1182" s="32"/>
      <c r="Q1182" s="32">
        <v>19672.275000000001</v>
      </c>
      <c r="R1182" s="32">
        <f t="shared" si="1054"/>
        <v>0</v>
      </c>
      <c r="S1182" s="32">
        <f t="shared" si="1055"/>
        <v>0</v>
      </c>
      <c r="T1182" s="32">
        <f t="shared" si="1056"/>
        <v>19672.275000000001</v>
      </c>
      <c r="U1182" s="32"/>
      <c r="V1182" s="32">
        <f t="shared" si="1051"/>
        <v>0</v>
      </c>
      <c r="W1182" s="32">
        <f t="shared" si="1052"/>
        <v>0</v>
      </c>
      <c r="X1182" s="32">
        <f t="shared" si="1053"/>
        <v>19672.275000000001</v>
      </c>
      <c r="Y1182" s="32"/>
      <c r="Z1182" s="32"/>
      <c r="AA1182" s="32"/>
      <c r="AB1182" s="32">
        <f t="shared" si="1044"/>
        <v>0</v>
      </c>
      <c r="AC1182" s="32">
        <f t="shared" si="1045"/>
        <v>0</v>
      </c>
      <c r="AD1182" s="32">
        <f t="shared" si="1046"/>
        <v>19672.275000000001</v>
      </c>
      <c r="AE1182" s="32"/>
      <c r="AF1182" s="33"/>
      <c r="AG1182" s="34"/>
      <c r="AH1182" s="1" t="str">
        <f t="shared" si="1047"/>
        <v>0502</v>
      </c>
    </row>
    <row r="1183">
      <c r="A1183" s="14" t="s">
        <v>774</v>
      </c>
      <c r="B1183" s="15"/>
      <c r="C1183" s="14"/>
      <c r="D1183" s="14"/>
      <c r="E1183" s="35" t="s">
        <v>775</v>
      </c>
      <c r="F1183" s="32"/>
      <c r="G1183" s="32"/>
      <c r="H1183" s="32"/>
      <c r="I1183" s="32"/>
      <c r="J1183" s="32"/>
      <c r="K1183" s="32"/>
      <c r="L1183" s="32"/>
      <c r="M1183" s="32"/>
      <c r="N1183" s="32"/>
      <c r="O1183" s="32"/>
      <c r="P1183" s="32"/>
      <c r="Q1183" s="32"/>
      <c r="R1183" s="32"/>
      <c r="S1183" s="32"/>
      <c r="T1183" s="32"/>
      <c r="U1183" s="32"/>
      <c r="V1183" s="32"/>
      <c r="W1183" s="32"/>
      <c r="X1183" s="32"/>
      <c r="Y1183" s="32">
        <f t="shared" si="1067"/>
        <v>4448.4939999999997</v>
      </c>
      <c r="Z1183" s="32">
        <f t="shared" si="1068"/>
        <v>0</v>
      </c>
      <c r="AA1183" s="32">
        <f t="shared" si="1069"/>
        <v>0</v>
      </c>
      <c r="AB1183" s="32">
        <f t="shared" si="1044"/>
        <v>4448.4939999999997</v>
      </c>
      <c r="AC1183" s="32">
        <f t="shared" si="1045"/>
        <v>0</v>
      </c>
      <c r="AD1183" s="32">
        <f t="shared" si="1046"/>
        <v>0</v>
      </c>
      <c r="AE1183" s="32">
        <f t="shared" si="1070"/>
        <v>0</v>
      </c>
      <c r="AF1183" s="33"/>
      <c r="AG1183" s="34"/>
      <c r="AH1183" s="1" t="str">
        <f t="shared" si="1047"/>
        <v/>
      </c>
    </row>
    <row r="1184">
      <c r="A1184" s="14" t="s">
        <v>774</v>
      </c>
      <c r="B1184" s="15" t="s">
        <v>29</v>
      </c>
      <c r="C1184" s="14"/>
      <c r="D1184" s="14"/>
      <c r="E1184" s="31" t="s">
        <v>30</v>
      </c>
      <c r="F1184" s="32"/>
      <c r="G1184" s="32"/>
      <c r="H1184" s="32"/>
      <c r="I1184" s="32"/>
      <c r="J1184" s="32"/>
      <c r="K1184" s="32"/>
      <c r="L1184" s="32"/>
      <c r="M1184" s="32"/>
      <c r="N1184" s="32"/>
      <c r="O1184" s="32"/>
      <c r="P1184" s="32"/>
      <c r="Q1184" s="32"/>
      <c r="R1184" s="32"/>
      <c r="S1184" s="32"/>
      <c r="T1184" s="32"/>
      <c r="U1184" s="32"/>
      <c r="V1184" s="32"/>
      <c r="W1184" s="32"/>
      <c r="X1184" s="32"/>
      <c r="Y1184" s="32">
        <f t="shared" si="1067"/>
        <v>4448.4939999999997</v>
      </c>
      <c r="Z1184" s="32">
        <f t="shared" si="1068"/>
        <v>0</v>
      </c>
      <c r="AA1184" s="32">
        <f t="shared" si="1069"/>
        <v>0</v>
      </c>
      <c r="AB1184" s="32">
        <f t="shared" si="1044"/>
        <v>4448.4939999999997</v>
      </c>
      <c r="AC1184" s="32">
        <f t="shared" si="1045"/>
        <v>0</v>
      </c>
      <c r="AD1184" s="32">
        <f t="shared" si="1046"/>
        <v>0</v>
      </c>
      <c r="AE1184" s="32">
        <f t="shared" si="1070"/>
        <v>0</v>
      </c>
      <c r="AF1184" s="33"/>
      <c r="AG1184" s="34"/>
      <c r="AH1184" s="1" t="str">
        <f t="shared" si="1047"/>
        <v/>
      </c>
    </row>
    <row r="1185">
      <c r="A1185" s="14" t="s">
        <v>774</v>
      </c>
      <c r="B1185" s="15">
        <v>400</v>
      </c>
      <c r="C1185" s="14" t="s">
        <v>50</v>
      </c>
      <c r="D1185" s="14" t="s">
        <v>51</v>
      </c>
      <c r="E1185" s="31" t="s">
        <v>52</v>
      </c>
      <c r="F1185" s="32"/>
      <c r="G1185" s="32"/>
      <c r="H1185" s="32"/>
      <c r="I1185" s="32"/>
      <c r="J1185" s="32"/>
      <c r="K1185" s="32"/>
      <c r="L1185" s="32"/>
      <c r="M1185" s="32"/>
      <c r="N1185" s="32"/>
      <c r="O1185" s="32"/>
      <c r="P1185" s="32"/>
      <c r="Q1185" s="32"/>
      <c r="R1185" s="32"/>
      <c r="S1185" s="32"/>
      <c r="T1185" s="32"/>
      <c r="U1185" s="32"/>
      <c r="V1185" s="32"/>
      <c r="W1185" s="32"/>
      <c r="X1185" s="32"/>
      <c r="Y1185" s="32">
        <v>4448.4939999999997</v>
      </c>
      <c r="Z1185" s="32"/>
      <c r="AA1185" s="32"/>
      <c r="AB1185" s="32">
        <f t="shared" si="1044"/>
        <v>4448.4939999999997</v>
      </c>
      <c r="AC1185" s="32">
        <f t="shared" si="1045"/>
        <v>0</v>
      </c>
      <c r="AD1185" s="32">
        <f t="shared" si="1046"/>
        <v>0</v>
      </c>
      <c r="AE1185" s="32"/>
      <c r="AF1185" s="33"/>
      <c r="AG1185" s="34"/>
      <c r="AH1185" s="1" t="str">
        <f t="shared" si="1047"/>
        <v>0503</v>
      </c>
    </row>
    <row r="1186" ht="31.5">
      <c r="A1186" s="14" t="s">
        <v>776</v>
      </c>
      <c r="B1186" s="15"/>
      <c r="C1186" s="14"/>
      <c r="D1186" s="14"/>
      <c r="E1186" s="31" t="s">
        <v>777</v>
      </c>
      <c r="F1186" s="32">
        <f t="shared" si="1057"/>
        <v>26789.5</v>
      </c>
      <c r="G1186" s="32">
        <f t="shared" si="1058"/>
        <v>0</v>
      </c>
      <c r="H1186" s="32">
        <f t="shared" si="1059"/>
        <v>0</v>
      </c>
      <c r="I1186" s="32">
        <f t="shared" si="1060"/>
        <v>0</v>
      </c>
      <c r="J1186" s="32">
        <f t="shared" si="1061"/>
        <v>0</v>
      </c>
      <c r="K1186" s="32">
        <f t="shared" si="1062"/>
        <v>0</v>
      </c>
      <c r="L1186" s="32">
        <f t="shared" si="1048"/>
        <v>26789.5</v>
      </c>
      <c r="M1186" s="32">
        <f t="shared" si="1049"/>
        <v>0</v>
      </c>
      <c r="N1186" s="32">
        <f t="shared" si="1050"/>
        <v>0</v>
      </c>
      <c r="O1186" s="32">
        <f t="shared" si="1063"/>
        <v>0</v>
      </c>
      <c r="P1186" s="32">
        <f t="shared" si="1064"/>
        <v>0</v>
      </c>
      <c r="Q1186" s="32">
        <f t="shared" si="1065"/>
        <v>0</v>
      </c>
      <c r="R1186" s="32">
        <f t="shared" si="1054"/>
        <v>26789.5</v>
      </c>
      <c r="S1186" s="32">
        <f t="shared" si="1055"/>
        <v>0</v>
      </c>
      <c r="T1186" s="32">
        <f t="shared" si="1056"/>
        <v>0</v>
      </c>
      <c r="U1186" s="32">
        <f t="shared" si="1066"/>
        <v>0</v>
      </c>
      <c r="V1186" s="32">
        <f t="shared" si="1051"/>
        <v>26789.5</v>
      </c>
      <c r="W1186" s="32">
        <f t="shared" si="1052"/>
        <v>0</v>
      </c>
      <c r="X1186" s="32">
        <f t="shared" si="1053"/>
        <v>0</v>
      </c>
      <c r="Y1186" s="32">
        <f t="shared" si="1067"/>
        <v>-19751.561000000002</v>
      </c>
      <c r="Z1186" s="32">
        <f t="shared" si="1068"/>
        <v>19751.561000000002</v>
      </c>
      <c r="AA1186" s="32">
        <f t="shared" si="1069"/>
        <v>0</v>
      </c>
      <c r="AB1186" s="32">
        <f t="shared" si="1044"/>
        <v>7037.9389999999985</v>
      </c>
      <c r="AC1186" s="32">
        <f t="shared" si="1045"/>
        <v>19751.561000000002</v>
      </c>
      <c r="AD1186" s="32">
        <f t="shared" si="1046"/>
        <v>0</v>
      </c>
      <c r="AE1186" s="32">
        <f t="shared" si="1070"/>
        <v>0</v>
      </c>
      <c r="AF1186" s="33"/>
      <c r="AG1186" s="34"/>
      <c r="AH1186" s="1" t="str">
        <f t="shared" si="1047"/>
        <v/>
      </c>
    </row>
    <row r="1187" ht="47.25">
      <c r="A1187" s="14" t="s">
        <v>776</v>
      </c>
      <c r="B1187" s="15" t="s">
        <v>29</v>
      </c>
      <c r="C1187" s="14"/>
      <c r="D1187" s="14"/>
      <c r="E1187" s="31" t="s">
        <v>30</v>
      </c>
      <c r="F1187" s="32">
        <f t="shared" si="1057"/>
        <v>26789.5</v>
      </c>
      <c r="G1187" s="32">
        <f t="shared" si="1058"/>
        <v>0</v>
      </c>
      <c r="H1187" s="32">
        <f t="shared" si="1059"/>
        <v>0</v>
      </c>
      <c r="I1187" s="32">
        <f t="shared" si="1060"/>
        <v>0</v>
      </c>
      <c r="J1187" s="32">
        <f t="shared" si="1061"/>
        <v>0</v>
      </c>
      <c r="K1187" s="32">
        <f t="shared" si="1062"/>
        <v>0</v>
      </c>
      <c r="L1187" s="32">
        <f t="shared" si="1048"/>
        <v>26789.5</v>
      </c>
      <c r="M1187" s="32">
        <f t="shared" si="1049"/>
        <v>0</v>
      </c>
      <c r="N1187" s="32">
        <f t="shared" si="1050"/>
        <v>0</v>
      </c>
      <c r="O1187" s="32">
        <f t="shared" si="1063"/>
        <v>0</v>
      </c>
      <c r="P1187" s="32">
        <f t="shared" si="1064"/>
        <v>0</v>
      </c>
      <c r="Q1187" s="32">
        <f t="shared" si="1065"/>
        <v>0</v>
      </c>
      <c r="R1187" s="32">
        <f t="shared" si="1054"/>
        <v>26789.5</v>
      </c>
      <c r="S1187" s="32">
        <f t="shared" si="1055"/>
        <v>0</v>
      </c>
      <c r="T1187" s="32">
        <f t="shared" si="1056"/>
        <v>0</v>
      </c>
      <c r="U1187" s="32">
        <f t="shared" si="1066"/>
        <v>0</v>
      </c>
      <c r="V1187" s="32">
        <f t="shared" si="1051"/>
        <v>26789.5</v>
      </c>
      <c r="W1187" s="32">
        <f t="shared" si="1052"/>
        <v>0</v>
      </c>
      <c r="X1187" s="32">
        <f t="shared" si="1053"/>
        <v>0</v>
      </c>
      <c r="Y1187" s="32">
        <f t="shared" si="1067"/>
        <v>-19751.561000000002</v>
      </c>
      <c r="Z1187" s="32">
        <f t="shared" si="1068"/>
        <v>19751.561000000002</v>
      </c>
      <c r="AA1187" s="32">
        <f t="shared" si="1069"/>
        <v>0</v>
      </c>
      <c r="AB1187" s="32">
        <f t="shared" si="1044"/>
        <v>7037.9389999999985</v>
      </c>
      <c r="AC1187" s="32">
        <f t="shared" si="1045"/>
        <v>19751.561000000002</v>
      </c>
      <c r="AD1187" s="32">
        <f t="shared" si="1046"/>
        <v>0</v>
      </c>
      <c r="AE1187" s="32">
        <f t="shared" si="1070"/>
        <v>0</v>
      </c>
      <c r="AF1187" s="33"/>
      <c r="AG1187" s="34"/>
      <c r="AH1187" s="1" t="str">
        <f t="shared" si="1047"/>
        <v/>
      </c>
    </row>
    <row r="1188">
      <c r="A1188" s="14" t="s">
        <v>776</v>
      </c>
      <c r="B1188" s="15">
        <v>400</v>
      </c>
      <c r="C1188" s="14" t="s">
        <v>50</v>
      </c>
      <c r="D1188" s="14" t="s">
        <v>288</v>
      </c>
      <c r="E1188" s="31" t="s">
        <v>730</v>
      </c>
      <c r="F1188" s="32">
        <v>26789.5</v>
      </c>
      <c r="G1188" s="32"/>
      <c r="H1188" s="32"/>
      <c r="I1188" s="32"/>
      <c r="J1188" s="32"/>
      <c r="K1188" s="32"/>
      <c r="L1188" s="32">
        <f t="shared" si="1048"/>
        <v>26789.5</v>
      </c>
      <c r="M1188" s="32">
        <f t="shared" si="1049"/>
        <v>0</v>
      </c>
      <c r="N1188" s="32">
        <f t="shared" si="1050"/>
        <v>0</v>
      </c>
      <c r="O1188" s="32"/>
      <c r="P1188" s="32"/>
      <c r="Q1188" s="32"/>
      <c r="R1188" s="32">
        <f t="shared" si="1054"/>
        <v>26789.5</v>
      </c>
      <c r="S1188" s="32">
        <f t="shared" si="1055"/>
        <v>0</v>
      </c>
      <c r="T1188" s="32">
        <f t="shared" si="1056"/>
        <v>0</v>
      </c>
      <c r="U1188" s="32"/>
      <c r="V1188" s="32">
        <f t="shared" si="1051"/>
        <v>26789.5</v>
      </c>
      <c r="W1188" s="32">
        <f t="shared" si="1052"/>
        <v>0</v>
      </c>
      <c r="X1188" s="32">
        <f t="shared" si="1053"/>
        <v>0</v>
      </c>
      <c r="Y1188" s="32">
        <v>-19751.561000000002</v>
      </c>
      <c r="Z1188" s="32">
        <v>19751.561000000002</v>
      </c>
      <c r="AA1188" s="32"/>
      <c r="AB1188" s="32">
        <f t="shared" si="1044"/>
        <v>7037.9389999999985</v>
      </c>
      <c r="AC1188" s="32">
        <f t="shared" si="1045"/>
        <v>19751.561000000002</v>
      </c>
      <c r="AD1188" s="32">
        <f t="shared" si="1046"/>
        <v>0</v>
      </c>
      <c r="AE1188" s="32"/>
      <c r="AF1188" s="33"/>
      <c r="AG1188" s="34"/>
      <c r="AH1188" s="1" t="str">
        <f t="shared" si="1047"/>
        <v>0502</v>
      </c>
    </row>
    <row r="1189" ht="47.25">
      <c r="A1189" s="14" t="s">
        <v>778</v>
      </c>
      <c r="B1189" s="15"/>
      <c r="C1189" s="14"/>
      <c r="D1189" s="14"/>
      <c r="E1189" s="31" t="s">
        <v>779</v>
      </c>
      <c r="F1189" s="32">
        <f t="shared" si="1057"/>
        <v>11334.1</v>
      </c>
      <c r="G1189" s="32">
        <f t="shared" si="1058"/>
        <v>0</v>
      </c>
      <c r="H1189" s="32">
        <f t="shared" si="1059"/>
        <v>0</v>
      </c>
      <c r="I1189" s="32">
        <f t="shared" si="1060"/>
        <v>0</v>
      </c>
      <c r="J1189" s="32">
        <f t="shared" si="1061"/>
        <v>0</v>
      </c>
      <c r="K1189" s="32">
        <f t="shared" si="1062"/>
        <v>0</v>
      </c>
      <c r="L1189" s="32">
        <f t="shared" si="1048"/>
        <v>11334.1</v>
      </c>
      <c r="M1189" s="32">
        <f t="shared" si="1049"/>
        <v>0</v>
      </c>
      <c r="N1189" s="32">
        <f t="shared" si="1050"/>
        <v>0</v>
      </c>
      <c r="O1189" s="32">
        <f t="shared" si="1063"/>
        <v>-266.80000000000001</v>
      </c>
      <c r="P1189" s="32">
        <f t="shared" si="1064"/>
        <v>0</v>
      </c>
      <c r="Q1189" s="32">
        <f t="shared" si="1065"/>
        <v>0</v>
      </c>
      <c r="R1189" s="32">
        <f t="shared" si="1054"/>
        <v>11067.300000000001</v>
      </c>
      <c r="S1189" s="32">
        <f t="shared" si="1055"/>
        <v>0</v>
      </c>
      <c r="T1189" s="32">
        <f t="shared" si="1056"/>
        <v>0</v>
      </c>
      <c r="U1189" s="32">
        <f t="shared" si="1066"/>
        <v>0</v>
      </c>
      <c r="V1189" s="32">
        <f t="shared" si="1051"/>
        <v>11067.300000000001</v>
      </c>
      <c r="W1189" s="32">
        <f t="shared" si="1052"/>
        <v>0</v>
      </c>
      <c r="X1189" s="32">
        <f t="shared" si="1053"/>
        <v>0</v>
      </c>
      <c r="Y1189" s="32">
        <f t="shared" si="1067"/>
        <v>0</v>
      </c>
      <c r="Z1189" s="32">
        <f t="shared" si="1068"/>
        <v>0</v>
      </c>
      <c r="AA1189" s="32">
        <f t="shared" si="1069"/>
        <v>0</v>
      </c>
      <c r="AB1189" s="32">
        <f t="shared" si="1044"/>
        <v>11067.300000000001</v>
      </c>
      <c r="AC1189" s="32">
        <f t="shared" si="1045"/>
        <v>0</v>
      </c>
      <c r="AD1189" s="32">
        <f t="shared" si="1046"/>
        <v>0</v>
      </c>
      <c r="AE1189" s="32">
        <f t="shared" si="1070"/>
        <v>0</v>
      </c>
      <c r="AF1189" s="33"/>
      <c r="AG1189" s="34"/>
      <c r="AH1189" s="1" t="str">
        <f t="shared" si="1047"/>
        <v/>
      </c>
    </row>
    <row r="1190" ht="47.25">
      <c r="A1190" s="14" t="s">
        <v>778</v>
      </c>
      <c r="B1190" s="15" t="s">
        <v>29</v>
      </c>
      <c r="C1190" s="14"/>
      <c r="D1190" s="14"/>
      <c r="E1190" s="31" t="s">
        <v>30</v>
      </c>
      <c r="F1190" s="32">
        <f t="shared" si="1057"/>
        <v>11334.1</v>
      </c>
      <c r="G1190" s="32"/>
      <c r="H1190" s="32"/>
      <c r="I1190" s="32"/>
      <c r="J1190" s="32"/>
      <c r="K1190" s="32"/>
      <c r="L1190" s="32">
        <f t="shared" si="1048"/>
        <v>11334.1</v>
      </c>
      <c r="M1190" s="32">
        <f t="shared" si="1049"/>
        <v>0</v>
      </c>
      <c r="N1190" s="32">
        <f t="shared" si="1050"/>
        <v>0</v>
      </c>
      <c r="O1190" s="32">
        <f t="shared" si="1063"/>
        <v>-266.80000000000001</v>
      </c>
      <c r="P1190" s="32"/>
      <c r="Q1190" s="32"/>
      <c r="R1190" s="32">
        <f t="shared" si="1054"/>
        <v>11067.300000000001</v>
      </c>
      <c r="S1190" s="32">
        <f t="shared" si="1055"/>
        <v>0</v>
      </c>
      <c r="T1190" s="32">
        <f t="shared" si="1056"/>
        <v>0</v>
      </c>
      <c r="U1190" s="32">
        <f t="shared" si="1066"/>
        <v>0</v>
      </c>
      <c r="V1190" s="32">
        <f t="shared" si="1051"/>
        <v>11067.300000000001</v>
      </c>
      <c r="W1190" s="32">
        <f t="shared" si="1052"/>
        <v>0</v>
      </c>
      <c r="X1190" s="32">
        <f t="shared" si="1053"/>
        <v>0</v>
      </c>
      <c r="Y1190" s="32">
        <f t="shared" si="1067"/>
        <v>0</v>
      </c>
      <c r="Z1190" s="32">
        <f t="shared" si="1068"/>
        <v>0</v>
      </c>
      <c r="AA1190" s="32">
        <f t="shared" si="1069"/>
        <v>0</v>
      </c>
      <c r="AB1190" s="32">
        <f t="shared" si="1044"/>
        <v>11067.300000000001</v>
      </c>
      <c r="AC1190" s="32">
        <f t="shared" si="1045"/>
        <v>0</v>
      </c>
      <c r="AD1190" s="32">
        <f t="shared" si="1046"/>
        <v>0</v>
      </c>
      <c r="AE1190" s="32">
        <f t="shared" si="1070"/>
        <v>0</v>
      </c>
      <c r="AF1190" s="33"/>
      <c r="AG1190" s="34"/>
      <c r="AH1190" s="1" t="str">
        <f t="shared" si="1047"/>
        <v/>
      </c>
    </row>
    <row r="1191">
      <c r="A1191" s="14" t="s">
        <v>778</v>
      </c>
      <c r="B1191" s="15">
        <v>400</v>
      </c>
      <c r="C1191" s="14" t="s">
        <v>50</v>
      </c>
      <c r="D1191" s="14" t="s">
        <v>288</v>
      </c>
      <c r="E1191" s="31" t="s">
        <v>730</v>
      </c>
      <c r="F1191" s="32">
        <v>11334.1</v>
      </c>
      <c r="G1191" s="32"/>
      <c r="H1191" s="32"/>
      <c r="I1191" s="32"/>
      <c r="J1191" s="32"/>
      <c r="K1191" s="32"/>
      <c r="L1191" s="32">
        <f t="shared" si="1048"/>
        <v>11334.1</v>
      </c>
      <c r="M1191" s="32">
        <f t="shared" si="1049"/>
        <v>0</v>
      </c>
      <c r="N1191" s="32">
        <f t="shared" si="1050"/>
        <v>0</v>
      </c>
      <c r="O1191" s="32">
        <v>-266.80000000000001</v>
      </c>
      <c r="P1191" s="32"/>
      <c r="Q1191" s="32"/>
      <c r="R1191" s="32">
        <f t="shared" si="1054"/>
        <v>11067.300000000001</v>
      </c>
      <c r="S1191" s="32">
        <f t="shared" si="1055"/>
        <v>0</v>
      </c>
      <c r="T1191" s="32">
        <f t="shared" si="1056"/>
        <v>0</v>
      </c>
      <c r="U1191" s="32"/>
      <c r="V1191" s="32">
        <f t="shared" si="1051"/>
        <v>11067.300000000001</v>
      </c>
      <c r="W1191" s="32">
        <f t="shared" si="1052"/>
        <v>0</v>
      </c>
      <c r="X1191" s="32">
        <f t="shared" si="1053"/>
        <v>0</v>
      </c>
      <c r="Y1191" s="32"/>
      <c r="Z1191" s="32"/>
      <c r="AA1191" s="32"/>
      <c r="AB1191" s="32">
        <f t="shared" si="1044"/>
        <v>11067.300000000001</v>
      </c>
      <c r="AC1191" s="32">
        <f t="shared" si="1045"/>
        <v>0</v>
      </c>
      <c r="AD1191" s="32">
        <f t="shared" si="1046"/>
        <v>0</v>
      </c>
      <c r="AE1191" s="32"/>
      <c r="AF1191" s="33"/>
      <c r="AG1191" s="34"/>
      <c r="AH1191" s="1" t="str">
        <f t="shared" si="1047"/>
        <v>0502</v>
      </c>
    </row>
    <row r="1192" ht="31.5">
      <c r="A1192" s="14" t="s">
        <v>780</v>
      </c>
      <c r="B1192" s="15"/>
      <c r="C1192" s="14"/>
      <c r="D1192" s="14"/>
      <c r="E1192" s="31" t="s">
        <v>781</v>
      </c>
      <c r="F1192" s="32">
        <f t="shared" si="1057"/>
        <v>4115.1000000000004</v>
      </c>
      <c r="G1192" s="32">
        <f t="shared" si="1058"/>
        <v>168427.60000000001</v>
      </c>
      <c r="H1192" s="32">
        <f t="shared" si="1059"/>
        <v>0</v>
      </c>
      <c r="I1192" s="32">
        <f t="shared" si="1060"/>
        <v>0</v>
      </c>
      <c r="J1192" s="32">
        <f t="shared" si="1061"/>
        <v>0</v>
      </c>
      <c r="K1192" s="32">
        <f t="shared" si="1062"/>
        <v>0</v>
      </c>
      <c r="L1192" s="32">
        <f t="shared" si="1048"/>
        <v>4115.1000000000004</v>
      </c>
      <c r="M1192" s="32">
        <f t="shared" si="1049"/>
        <v>168427.60000000001</v>
      </c>
      <c r="N1192" s="32">
        <f t="shared" si="1050"/>
        <v>0</v>
      </c>
      <c r="O1192" s="32">
        <f t="shared" si="1063"/>
        <v>0</v>
      </c>
      <c r="P1192" s="32">
        <f t="shared" si="1064"/>
        <v>0</v>
      </c>
      <c r="Q1192" s="32">
        <f t="shared" si="1065"/>
        <v>0</v>
      </c>
      <c r="R1192" s="32">
        <f t="shared" si="1054"/>
        <v>4115.1000000000004</v>
      </c>
      <c r="S1192" s="32">
        <f t="shared" si="1055"/>
        <v>168427.60000000001</v>
      </c>
      <c r="T1192" s="32">
        <f t="shared" si="1056"/>
        <v>0</v>
      </c>
      <c r="U1192" s="32">
        <f t="shared" si="1066"/>
        <v>0</v>
      </c>
      <c r="V1192" s="32">
        <f t="shared" si="1051"/>
        <v>4115.1000000000004</v>
      </c>
      <c r="W1192" s="32">
        <f t="shared" si="1052"/>
        <v>168427.60000000001</v>
      </c>
      <c r="X1192" s="32">
        <f t="shared" si="1053"/>
        <v>0</v>
      </c>
      <c r="Y1192" s="32">
        <f t="shared" si="1067"/>
        <v>0</v>
      </c>
      <c r="Z1192" s="32">
        <f t="shared" si="1068"/>
        <v>0</v>
      </c>
      <c r="AA1192" s="32">
        <f t="shared" si="1069"/>
        <v>0</v>
      </c>
      <c r="AB1192" s="32">
        <f t="shared" ref="AB1192:AB1255" si="1071">V1192+Y1192</f>
        <v>4115.1000000000004</v>
      </c>
      <c r="AC1192" s="32">
        <f t="shared" ref="AC1192:AC1255" si="1072">W1192+Z1192</f>
        <v>168427.60000000001</v>
      </c>
      <c r="AD1192" s="32">
        <f t="shared" ref="AD1192:AD1255" si="1073">X1192+AA1192</f>
        <v>0</v>
      </c>
      <c r="AE1192" s="32">
        <f t="shared" si="1070"/>
        <v>0</v>
      </c>
      <c r="AF1192" s="33"/>
      <c r="AG1192" s="34"/>
      <c r="AH1192" s="1" t="str">
        <f t="shared" ref="AH1192:AH1255" si="1074">CONCATENATE(C1192,D1192)</f>
        <v/>
      </c>
    </row>
    <row r="1193" ht="47.25">
      <c r="A1193" s="14" t="s">
        <v>780</v>
      </c>
      <c r="B1193" s="15" t="s">
        <v>29</v>
      </c>
      <c r="C1193" s="14"/>
      <c r="D1193" s="14"/>
      <c r="E1193" s="31" t="s">
        <v>30</v>
      </c>
      <c r="F1193" s="32">
        <f t="shared" si="1057"/>
        <v>4115.1000000000004</v>
      </c>
      <c r="G1193" s="32">
        <f t="shared" si="1058"/>
        <v>168427.60000000001</v>
      </c>
      <c r="H1193" s="32">
        <f t="shared" si="1059"/>
        <v>0</v>
      </c>
      <c r="I1193" s="32">
        <f t="shared" si="1060"/>
        <v>0</v>
      </c>
      <c r="J1193" s="32">
        <f t="shared" si="1061"/>
        <v>0</v>
      </c>
      <c r="K1193" s="32">
        <f t="shared" si="1062"/>
        <v>0</v>
      </c>
      <c r="L1193" s="32">
        <f t="shared" si="1048"/>
        <v>4115.1000000000004</v>
      </c>
      <c r="M1193" s="32">
        <f t="shared" si="1049"/>
        <v>168427.60000000001</v>
      </c>
      <c r="N1193" s="32">
        <f t="shared" si="1050"/>
        <v>0</v>
      </c>
      <c r="O1193" s="32">
        <f t="shared" si="1063"/>
        <v>0</v>
      </c>
      <c r="P1193" s="32">
        <f t="shared" si="1064"/>
        <v>0</v>
      </c>
      <c r="Q1193" s="32">
        <f t="shared" si="1065"/>
        <v>0</v>
      </c>
      <c r="R1193" s="32">
        <f t="shared" si="1054"/>
        <v>4115.1000000000004</v>
      </c>
      <c r="S1193" s="32">
        <f t="shared" si="1055"/>
        <v>168427.60000000001</v>
      </c>
      <c r="T1193" s="32">
        <f t="shared" si="1056"/>
        <v>0</v>
      </c>
      <c r="U1193" s="32">
        <f t="shared" si="1066"/>
        <v>0</v>
      </c>
      <c r="V1193" s="32">
        <f t="shared" si="1051"/>
        <v>4115.1000000000004</v>
      </c>
      <c r="W1193" s="32">
        <f t="shared" si="1052"/>
        <v>168427.60000000001</v>
      </c>
      <c r="X1193" s="32">
        <f t="shared" si="1053"/>
        <v>0</v>
      </c>
      <c r="Y1193" s="32">
        <f t="shared" si="1067"/>
        <v>0</v>
      </c>
      <c r="Z1193" s="32">
        <f t="shared" si="1068"/>
        <v>0</v>
      </c>
      <c r="AA1193" s="32">
        <f t="shared" si="1069"/>
        <v>0</v>
      </c>
      <c r="AB1193" s="32">
        <f t="shared" si="1071"/>
        <v>4115.1000000000004</v>
      </c>
      <c r="AC1193" s="32">
        <f t="shared" si="1072"/>
        <v>168427.60000000001</v>
      </c>
      <c r="AD1193" s="32">
        <f t="shared" si="1073"/>
        <v>0</v>
      </c>
      <c r="AE1193" s="32">
        <f t="shared" si="1070"/>
        <v>0</v>
      </c>
      <c r="AF1193" s="33"/>
      <c r="AG1193" s="34"/>
      <c r="AH1193" s="1" t="str">
        <f t="shared" si="1074"/>
        <v/>
      </c>
    </row>
    <row r="1194">
      <c r="A1194" s="14" t="s">
        <v>780</v>
      </c>
      <c r="B1194" s="15">
        <v>400</v>
      </c>
      <c r="C1194" s="14" t="s">
        <v>50</v>
      </c>
      <c r="D1194" s="14" t="s">
        <v>288</v>
      </c>
      <c r="E1194" s="31" t="s">
        <v>730</v>
      </c>
      <c r="F1194" s="32">
        <v>4115.1000000000004</v>
      </c>
      <c r="G1194" s="32">
        <v>168427.60000000001</v>
      </c>
      <c r="H1194" s="32"/>
      <c r="I1194" s="32"/>
      <c r="J1194" s="32"/>
      <c r="K1194" s="32"/>
      <c r="L1194" s="32">
        <f t="shared" si="1048"/>
        <v>4115.1000000000004</v>
      </c>
      <c r="M1194" s="32">
        <f t="shared" si="1049"/>
        <v>168427.60000000001</v>
      </c>
      <c r="N1194" s="32">
        <f t="shared" si="1050"/>
        <v>0</v>
      </c>
      <c r="O1194" s="32"/>
      <c r="P1194" s="32"/>
      <c r="Q1194" s="32"/>
      <c r="R1194" s="32">
        <f t="shared" si="1054"/>
        <v>4115.1000000000004</v>
      </c>
      <c r="S1194" s="32">
        <f t="shared" si="1055"/>
        <v>168427.60000000001</v>
      </c>
      <c r="T1194" s="32">
        <f t="shared" si="1056"/>
        <v>0</v>
      </c>
      <c r="U1194" s="32"/>
      <c r="V1194" s="32">
        <f t="shared" si="1051"/>
        <v>4115.1000000000004</v>
      </c>
      <c r="W1194" s="32">
        <f t="shared" si="1052"/>
        <v>168427.60000000001</v>
      </c>
      <c r="X1194" s="32">
        <f t="shared" si="1053"/>
        <v>0</v>
      </c>
      <c r="Y1194" s="32"/>
      <c r="Z1194" s="32"/>
      <c r="AA1194" s="32"/>
      <c r="AB1194" s="32">
        <f t="shared" si="1071"/>
        <v>4115.1000000000004</v>
      </c>
      <c r="AC1194" s="32">
        <f t="shared" si="1072"/>
        <v>168427.60000000001</v>
      </c>
      <c r="AD1194" s="32">
        <f t="shared" si="1073"/>
        <v>0</v>
      </c>
      <c r="AE1194" s="32"/>
      <c r="AF1194" s="33"/>
      <c r="AG1194" s="34"/>
      <c r="AH1194" s="1" t="str">
        <f t="shared" si="1074"/>
        <v>0502</v>
      </c>
    </row>
    <row r="1195" ht="31.5">
      <c r="A1195" s="14" t="s">
        <v>782</v>
      </c>
      <c r="B1195" s="15"/>
      <c r="C1195" s="14"/>
      <c r="D1195" s="14"/>
      <c r="E1195" s="31" t="s">
        <v>783</v>
      </c>
      <c r="F1195" s="32">
        <f t="shared" si="1057"/>
        <v>1711.3</v>
      </c>
      <c r="G1195" s="32">
        <f t="shared" si="1058"/>
        <v>0</v>
      </c>
      <c r="H1195" s="32">
        <f t="shared" si="1059"/>
        <v>0</v>
      </c>
      <c r="I1195" s="32">
        <f t="shared" si="1060"/>
        <v>0</v>
      </c>
      <c r="J1195" s="32">
        <f t="shared" si="1061"/>
        <v>0</v>
      </c>
      <c r="K1195" s="32">
        <f t="shared" si="1062"/>
        <v>0</v>
      </c>
      <c r="L1195" s="32">
        <f t="shared" si="1048"/>
        <v>1711.3</v>
      </c>
      <c r="M1195" s="32">
        <f t="shared" si="1049"/>
        <v>0</v>
      </c>
      <c r="N1195" s="32">
        <f t="shared" si="1050"/>
        <v>0</v>
      </c>
      <c r="O1195" s="32">
        <f t="shared" si="1063"/>
        <v>0</v>
      </c>
      <c r="P1195" s="32">
        <f t="shared" si="1064"/>
        <v>0</v>
      </c>
      <c r="Q1195" s="32">
        <f t="shared" si="1065"/>
        <v>0</v>
      </c>
      <c r="R1195" s="32">
        <f t="shared" si="1054"/>
        <v>1711.3</v>
      </c>
      <c r="S1195" s="32">
        <f t="shared" si="1055"/>
        <v>0</v>
      </c>
      <c r="T1195" s="32">
        <f t="shared" si="1056"/>
        <v>0</v>
      </c>
      <c r="U1195" s="32">
        <f t="shared" si="1066"/>
        <v>0</v>
      </c>
      <c r="V1195" s="32">
        <f t="shared" si="1051"/>
        <v>1711.3</v>
      </c>
      <c r="W1195" s="32">
        <f t="shared" si="1052"/>
        <v>0</v>
      </c>
      <c r="X1195" s="32">
        <f t="shared" si="1053"/>
        <v>0</v>
      </c>
      <c r="Y1195" s="32">
        <f t="shared" si="1067"/>
        <v>0</v>
      </c>
      <c r="Z1195" s="32">
        <f t="shared" si="1068"/>
        <v>0</v>
      </c>
      <c r="AA1195" s="32">
        <f t="shared" si="1069"/>
        <v>0</v>
      </c>
      <c r="AB1195" s="32">
        <f t="shared" si="1071"/>
        <v>1711.3</v>
      </c>
      <c r="AC1195" s="32">
        <f t="shared" si="1072"/>
        <v>0</v>
      </c>
      <c r="AD1195" s="32">
        <f t="shared" si="1073"/>
        <v>0</v>
      </c>
      <c r="AE1195" s="32">
        <f t="shared" si="1070"/>
        <v>0</v>
      </c>
      <c r="AF1195" s="33"/>
      <c r="AG1195" s="34"/>
      <c r="AH1195" s="1" t="str">
        <f t="shared" si="1074"/>
        <v/>
      </c>
    </row>
    <row r="1196" ht="47.25">
      <c r="A1196" s="14" t="s">
        <v>782</v>
      </c>
      <c r="B1196" s="15" t="s">
        <v>29</v>
      </c>
      <c r="C1196" s="14"/>
      <c r="D1196" s="14"/>
      <c r="E1196" s="31" t="s">
        <v>30</v>
      </c>
      <c r="F1196" s="32">
        <f t="shared" si="1057"/>
        <v>1711.3</v>
      </c>
      <c r="G1196" s="32">
        <f t="shared" si="1058"/>
        <v>0</v>
      </c>
      <c r="H1196" s="32">
        <f t="shared" si="1059"/>
        <v>0</v>
      </c>
      <c r="I1196" s="32">
        <f t="shared" si="1060"/>
        <v>0</v>
      </c>
      <c r="J1196" s="32">
        <f t="shared" si="1061"/>
        <v>0</v>
      </c>
      <c r="K1196" s="32">
        <f t="shared" si="1062"/>
        <v>0</v>
      </c>
      <c r="L1196" s="32">
        <f t="shared" si="1048"/>
        <v>1711.3</v>
      </c>
      <c r="M1196" s="32">
        <f t="shared" si="1049"/>
        <v>0</v>
      </c>
      <c r="N1196" s="32">
        <f t="shared" si="1050"/>
        <v>0</v>
      </c>
      <c r="O1196" s="32">
        <f t="shared" si="1063"/>
        <v>0</v>
      </c>
      <c r="P1196" s="32">
        <f t="shared" si="1064"/>
        <v>0</v>
      </c>
      <c r="Q1196" s="32">
        <f t="shared" si="1065"/>
        <v>0</v>
      </c>
      <c r="R1196" s="32">
        <f t="shared" si="1054"/>
        <v>1711.3</v>
      </c>
      <c r="S1196" s="32">
        <f t="shared" si="1055"/>
        <v>0</v>
      </c>
      <c r="T1196" s="32">
        <f t="shared" si="1056"/>
        <v>0</v>
      </c>
      <c r="U1196" s="32">
        <f t="shared" si="1066"/>
        <v>0</v>
      </c>
      <c r="V1196" s="32">
        <f t="shared" si="1051"/>
        <v>1711.3</v>
      </c>
      <c r="W1196" s="32">
        <f t="shared" si="1052"/>
        <v>0</v>
      </c>
      <c r="X1196" s="32">
        <f t="shared" si="1053"/>
        <v>0</v>
      </c>
      <c r="Y1196" s="32">
        <f t="shared" si="1067"/>
        <v>0</v>
      </c>
      <c r="Z1196" s="32">
        <f t="shared" si="1068"/>
        <v>0</v>
      </c>
      <c r="AA1196" s="32">
        <f t="shared" si="1069"/>
        <v>0</v>
      </c>
      <c r="AB1196" s="32">
        <f t="shared" si="1071"/>
        <v>1711.3</v>
      </c>
      <c r="AC1196" s="32">
        <f t="shared" si="1072"/>
        <v>0</v>
      </c>
      <c r="AD1196" s="32">
        <f t="shared" si="1073"/>
        <v>0</v>
      </c>
      <c r="AE1196" s="32">
        <f t="shared" si="1070"/>
        <v>0</v>
      </c>
      <c r="AF1196" s="33"/>
      <c r="AG1196" s="34"/>
      <c r="AH1196" s="1" t="str">
        <f t="shared" si="1074"/>
        <v/>
      </c>
    </row>
    <row r="1197">
      <c r="A1197" s="14" t="s">
        <v>782</v>
      </c>
      <c r="B1197" s="15">
        <v>400</v>
      </c>
      <c r="C1197" s="14" t="s">
        <v>50</v>
      </c>
      <c r="D1197" s="14" t="s">
        <v>288</v>
      </c>
      <c r="E1197" s="31" t="s">
        <v>730</v>
      </c>
      <c r="F1197" s="32">
        <v>1711.3</v>
      </c>
      <c r="G1197" s="32"/>
      <c r="H1197" s="32"/>
      <c r="I1197" s="32"/>
      <c r="J1197" s="32"/>
      <c r="K1197" s="32"/>
      <c r="L1197" s="32">
        <f t="shared" si="1048"/>
        <v>1711.3</v>
      </c>
      <c r="M1197" s="32">
        <f t="shared" si="1049"/>
        <v>0</v>
      </c>
      <c r="N1197" s="32">
        <f t="shared" si="1050"/>
        <v>0</v>
      </c>
      <c r="O1197" s="32"/>
      <c r="P1197" s="32"/>
      <c r="Q1197" s="32"/>
      <c r="R1197" s="32">
        <f t="shared" si="1054"/>
        <v>1711.3</v>
      </c>
      <c r="S1197" s="32">
        <f t="shared" si="1055"/>
        <v>0</v>
      </c>
      <c r="T1197" s="32">
        <f t="shared" si="1056"/>
        <v>0</v>
      </c>
      <c r="U1197" s="32"/>
      <c r="V1197" s="32">
        <f t="shared" si="1051"/>
        <v>1711.3</v>
      </c>
      <c r="W1197" s="32">
        <f t="shared" si="1052"/>
        <v>0</v>
      </c>
      <c r="X1197" s="32">
        <f t="shared" si="1053"/>
        <v>0</v>
      </c>
      <c r="Y1197" s="32"/>
      <c r="Z1197" s="32"/>
      <c r="AA1197" s="32"/>
      <c r="AB1197" s="32">
        <f t="shared" si="1071"/>
        <v>1711.3</v>
      </c>
      <c r="AC1197" s="32">
        <f t="shared" si="1072"/>
        <v>0</v>
      </c>
      <c r="AD1197" s="32">
        <f t="shared" si="1073"/>
        <v>0</v>
      </c>
      <c r="AE1197" s="32"/>
      <c r="AF1197" s="33"/>
      <c r="AG1197" s="34"/>
      <c r="AH1197" s="1" t="str">
        <f t="shared" si="1074"/>
        <v>0502</v>
      </c>
    </row>
    <row r="1198" ht="78.75">
      <c r="A1198" s="14" t="s">
        <v>784</v>
      </c>
      <c r="B1198" s="15"/>
      <c r="C1198" s="14"/>
      <c r="D1198" s="14"/>
      <c r="E1198" s="31" t="s">
        <v>785</v>
      </c>
      <c r="F1198" s="32">
        <f t="shared" si="1057"/>
        <v>35550.599999999999</v>
      </c>
      <c r="G1198" s="32">
        <f t="shared" si="1058"/>
        <v>0</v>
      </c>
      <c r="H1198" s="32">
        <f t="shared" si="1059"/>
        <v>0</v>
      </c>
      <c r="I1198" s="32">
        <f t="shared" si="1060"/>
        <v>0</v>
      </c>
      <c r="J1198" s="32">
        <f t="shared" si="1061"/>
        <v>0</v>
      </c>
      <c r="K1198" s="32">
        <f t="shared" si="1062"/>
        <v>0</v>
      </c>
      <c r="L1198" s="32">
        <f t="shared" si="1048"/>
        <v>35550.599999999999</v>
      </c>
      <c r="M1198" s="32">
        <f t="shared" si="1049"/>
        <v>0</v>
      </c>
      <c r="N1198" s="32">
        <f t="shared" si="1050"/>
        <v>0</v>
      </c>
      <c r="O1198" s="32">
        <f t="shared" si="1063"/>
        <v>0</v>
      </c>
      <c r="P1198" s="32">
        <f t="shared" si="1064"/>
        <v>0</v>
      </c>
      <c r="Q1198" s="32">
        <f t="shared" si="1065"/>
        <v>0</v>
      </c>
      <c r="R1198" s="32">
        <f t="shared" si="1054"/>
        <v>35550.599999999999</v>
      </c>
      <c r="S1198" s="32">
        <f t="shared" si="1055"/>
        <v>0</v>
      </c>
      <c r="T1198" s="32">
        <f t="shared" si="1056"/>
        <v>0</v>
      </c>
      <c r="U1198" s="32">
        <f t="shared" si="1066"/>
        <v>0</v>
      </c>
      <c r="V1198" s="32">
        <f t="shared" si="1051"/>
        <v>35550.599999999999</v>
      </c>
      <c r="W1198" s="32">
        <f t="shared" si="1052"/>
        <v>0</v>
      </c>
      <c r="X1198" s="32">
        <f t="shared" si="1053"/>
        <v>0</v>
      </c>
      <c r="Y1198" s="32">
        <f t="shared" si="1067"/>
        <v>0</v>
      </c>
      <c r="Z1198" s="32">
        <f t="shared" si="1068"/>
        <v>0</v>
      </c>
      <c r="AA1198" s="32">
        <f t="shared" si="1069"/>
        <v>0</v>
      </c>
      <c r="AB1198" s="32">
        <f t="shared" si="1071"/>
        <v>35550.599999999999</v>
      </c>
      <c r="AC1198" s="32">
        <f t="shared" si="1072"/>
        <v>0</v>
      </c>
      <c r="AD1198" s="32">
        <f t="shared" si="1073"/>
        <v>0</v>
      </c>
      <c r="AE1198" s="32">
        <f t="shared" si="1070"/>
        <v>0</v>
      </c>
      <c r="AF1198" s="33"/>
      <c r="AG1198" s="34"/>
      <c r="AH1198" s="1" t="str">
        <f t="shared" si="1074"/>
        <v/>
      </c>
    </row>
    <row r="1199" ht="47.25">
      <c r="A1199" s="14" t="s">
        <v>784</v>
      </c>
      <c r="B1199" s="15" t="s">
        <v>29</v>
      </c>
      <c r="C1199" s="14"/>
      <c r="D1199" s="14"/>
      <c r="E1199" s="31" t="s">
        <v>30</v>
      </c>
      <c r="F1199" s="32">
        <f t="shared" si="1057"/>
        <v>35550.599999999999</v>
      </c>
      <c r="G1199" s="32">
        <f t="shared" si="1058"/>
        <v>0</v>
      </c>
      <c r="H1199" s="32">
        <f t="shared" si="1059"/>
        <v>0</v>
      </c>
      <c r="I1199" s="32">
        <f t="shared" si="1060"/>
        <v>0</v>
      </c>
      <c r="J1199" s="32">
        <f t="shared" si="1061"/>
        <v>0</v>
      </c>
      <c r="K1199" s="32">
        <f t="shared" si="1062"/>
        <v>0</v>
      </c>
      <c r="L1199" s="32">
        <f t="shared" si="1048"/>
        <v>35550.599999999999</v>
      </c>
      <c r="M1199" s="32">
        <f t="shared" si="1049"/>
        <v>0</v>
      </c>
      <c r="N1199" s="32">
        <f t="shared" si="1050"/>
        <v>0</v>
      </c>
      <c r="O1199" s="32">
        <f t="shared" si="1063"/>
        <v>0</v>
      </c>
      <c r="P1199" s="32">
        <f t="shared" si="1064"/>
        <v>0</v>
      </c>
      <c r="Q1199" s="32">
        <f t="shared" si="1065"/>
        <v>0</v>
      </c>
      <c r="R1199" s="32">
        <f t="shared" si="1054"/>
        <v>35550.599999999999</v>
      </c>
      <c r="S1199" s="32">
        <f t="shared" si="1055"/>
        <v>0</v>
      </c>
      <c r="T1199" s="32">
        <f t="shared" si="1056"/>
        <v>0</v>
      </c>
      <c r="U1199" s="32">
        <f t="shared" si="1066"/>
        <v>0</v>
      </c>
      <c r="V1199" s="32">
        <f t="shared" si="1051"/>
        <v>35550.599999999999</v>
      </c>
      <c r="W1199" s="32">
        <f t="shared" si="1052"/>
        <v>0</v>
      </c>
      <c r="X1199" s="32">
        <f t="shared" si="1053"/>
        <v>0</v>
      </c>
      <c r="Y1199" s="32">
        <f t="shared" si="1067"/>
        <v>0</v>
      </c>
      <c r="Z1199" s="32">
        <f t="shared" si="1068"/>
        <v>0</v>
      </c>
      <c r="AA1199" s="32">
        <f t="shared" si="1069"/>
        <v>0</v>
      </c>
      <c r="AB1199" s="32">
        <f t="shared" si="1071"/>
        <v>35550.599999999999</v>
      </c>
      <c r="AC1199" s="32">
        <f t="shared" si="1072"/>
        <v>0</v>
      </c>
      <c r="AD1199" s="32">
        <f t="shared" si="1073"/>
        <v>0</v>
      </c>
      <c r="AE1199" s="32">
        <f t="shared" si="1070"/>
        <v>0</v>
      </c>
      <c r="AF1199" s="33"/>
      <c r="AG1199" s="34"/>
      <c r="AH1199" s="1" t="str">
        <f t="shared" si="1074"/>
        <v/>
      </c>
    </row>
    <row r="1200">
      <c r="A1200" s="14" t="s">
        <v>784</v>
      </c>
      <c r="B1200" s="15">
        <v>400</v>
      </c>
      <c r="C1200" s="14" t="s">
        <v>50</v>
      </c>
      <c r="D1200" s="14" t="s">
        <v>288</v>
      </c>
      <c r="E1200" s="31" t="s">
        <v>730</v>
      </c>
      <c r="F1200" s="32">
        <v>35550.599999999999</v>
      </c>
      <c r="G1200" s="32"/>
      <c r="H1200" s="32"/>
      <c r="I1200" s="32"/>
      <c r="J1200" s="32"/>
      <c r="K1200" s="32"/>
      <c r="L1200" s="32">
        <f t="shared" si="1048"/>
        <v>35550.599999999999</v>
      </c>
      <c r="M1200" s="32">
        <f t="shared" si="1049"/>
        <v>0</v>
      </c>
      <c r="N1200" s="32">
        <f t="shared" si="1050"/>
        <v>0</v>
      </c>
      <c r="O1200" s="32"/>
      <c r="P1200" s="32"/>
      <c r="Q1200" s="32"/>
      <c r="R1200" s="32">
        <f t="shared" si="1054"/>
        <v>35550.599999999999</v>
      </c>
      <c r="S1200" s="32">
        <f t="shared" si="1055"/>
        <v>0</v>
      </c>
      <c r="T1200" s="32">
        <f t="shared" si="1056"/>
        <v>0</v>
      </c>
      <c r="U1200" s="32"/>
      <c r="V1200" s="32">
        <f t="shared" si="1051"/>
        <v>35550.599999999999</v>
      </c>
      <c r="W1200" s="32">
        <f t="shared" si="1052"/>
        <v>0</v>
      </c>
      <c r="X1200" s="32">
        <f t="shared" si="1053"/>
        <v>0</v>
      </c>
      <c r="Y1200" s="32"/>
      <c r="Z1200" s="32"/>
      <c r="AA1200" s="32"/>
      <c r="AB1200" s="32">
        <f t="shared" si="1071"/>
        <v>35550.599999999999</v>
      </c>
      <c r="AC1200" s="32">
        <f t="shared" si="1072"/>
        <v>0</v>
      </c>
      <c r="AD1200" s="32">
        <f t="shared" si="1073"/>
        <v>0</v>
      </c>
      <c r="AE1200" s="32"/>
      <c r="AF1200" s="33"/>
      <c r="AG1200" s="34"/>
      <c r="AH1200" s="1" t="str">
        <f t="shared" si="1074"/>
        <v>0502</v>
      </c>
    </row>
    <row r="1201">
      <c r="A1201" s="14" t="s">
        <v>786</v>
      </c>
      <c r="B1201" s="15"/>
      <c r="C1201" s="14"/>
      <c r="D1201" s="14"/>
      <c r="E1201" s="35" t="s">
        <v>787</v>
      </c>
      <c r="F1201" s="32"/>
      <c r="G1201" s="32"/>
      <c r="H1201" s="32"/>
      <c r="I1201" s="32"/>
      <c r="J1201" s="32"/>
      <c r="K1201" s="32"/>
      <c r="L1201" s="32"/>
      <c r="M1201" s="32"/>
      <c r="N1201" s="32"/>
      <c r="O1201" s="32">
        <f t="shared" si="1063"/>
        <v>430.16000000000003</v>
      </c>
      <c r="P1201" s="32">
        <f t="shared" si="1064"/>
        <v>0</v>
      </c>
      <c r="Q1201" s="32">
        <f t="shared" si="1065"/>
        <v>0</v>
      </c>
      <c r="R1201" s="32">
        <f t="shared" si="1054"/>
        <v>430.16000000000003</v>
      </c>
      <c r="S1201" s="32">
        <f t="shared" si="1055"/>
        <v>0</v>
      </c>
      <c r="T1201" s="32">
        <f t="shared" si="1056"/>
        <v>0</v>
      </c>
      <c r="U1201" s="32">
        <f t="shared" si="1066"/>
        <v>0</v>
      </c>
      <c r="V1201" s="32">
        <f t="shared" si="1051"/>
        <v>430.16000000000003</v>
      </c>
      <c r="W1201" s="32">
        <f t="shared" si="1052"/>
        <v>0</v>
      </c>
      <c r="X1201" s="32">
        <f t="shared" si="1053"/>
        <v>0</v>
      </c>
      <c r="Y1201" s="32">
        <f t="shared" si="1067"/>
        <v>0</v>
      </c>
      <c r="Z1201" s="32">
        <f t="shared" si="1068"/>
        <v>0</v>
      </c>
      <c r="AA1201" s="32">
        <f t="shared" si="1069"/>
        <v>0</v>
      </c>
      <c r="AB1201" s="32">
        <f t="shared" si="1071"/>
        <v>430.16000000000003</v>
      </c>
      <c r="AC1201" s="32">
        <f t="shared" si="1072"/>
        <v>0</v>
      </c>
      <c r="AD1201" s="32">
        <f t="shared" si="1073"/>
        <v>0</v>
      </c>
      <c r="AE1201" s="32">
        <f t="shared" si="1070"/>
        <v>0</v>
      </c>
      <c r="AF1201" s="33"/>
      <c r="AG1201" s="34"/>
      <c r="AH1201" s="1" t="str">
        <f t="shared" si="1074"/>
        <v/>
      </c>
    </row>
    <row r="1202">
      <c r="A1202" s="14" t="s">
        <v>786</v>
      </c>
      <c r="B1202" s="15" t="s">
        <v>29</v>
      </c>
      <c r="C1202" s="14"/>
      <c r="D1202" s="14"/>
      <c r="E1202" s="31" t="s">
        <v>30</v>
      </c>
      <c r="F1202" s="32"/>
      <c r="G1202" s="32"/>
      <c r="H1202" s="32"/>
      <c r="I1202" s="32"/>
      <c r="J1202" s="32"/>
      <c r="K1202" s="32"/>
      <c r="L1202" s="32"/>
      <c r="M1202" s="32"/>
      <c r="N1202" s="32"/>
      <c r="O1202" s="32">
        <f t="shared" si="1063"/>
        <v>430.16000000000003</v>
      </c>
      <c r="P1202" s="32">
        <f t="shared" si="1064"/>
        <v>0</v>
      </c>
      <c r="Q1202" s="32">
        <f t="shared" si="1065"/>
        <v>0</v>
      </c>
      <c r="R1202" s="32">
        <f t="shared" si="1054"/>
        <v>430.16000000000003</v>
      </c>
      <c r="S1202" s="32">
        <f t="shared" si="1055"/>
        <v>0</v>
      </c>
      <c r="T1202" s="32">
        <f t="shared" si="1056"/>
        <v>0</v>
      </c>
      <c r="U1202" s="32">
        <f t="shared" si="1066"/>
        <v>0</v>
      </c>
      <c r="V1202" s="32">
        <f t="shared" si="1051"/>
        <v>430.16000000000003</v>
      </c>
      <c r="W1202" s="32">
        <f t="shared" si="1052"/>
        <v>0</v>
      </c>
      <c r="X1202" s="32">
        <f t="shared" si="1053"/>
        <v>0</v>
      </c>
      <c r="Y1202" s="32">
        <f t="shared" si="1067"/>
        <v>0</v>
      </c>
      <c r="Z1202" s="32">
        <f t="shared" si="1068"/>
        <v>0</v>
      </c>
      <c r="AA1202" s="32">
        <f t="shared" si="1069"/>
        <v>0</v>
      </c>
      <c r="AB1202" s="32">
        <f t="shared" si="1071"/>
        <v>430.16000000000003</v>
      </c>
      <c r="AC1202" s="32">
        <f t="shared" si="1072"/>
        <v>0</v>
      </c>
      <c r="AD1202" s="32">
        <f t="shared" si="1073"/>
        <v>0</v>
      </c>
      <c r="AE1202" s="32">
        <f t="shared" si="1070"/>
        <v>0</v>
      </c>
      <c r="AF1202" s="33"/>
      <c r="AG1202" s="34"/>
      <c r="AH1202" s="1" t="str">
        <f t="shared" si="1074"/>
        <v/>
      </c>
    </row>
    <row r="1203">
      <c r="A1203" s="14" t="s">
        <v>786</v>
      </c>
      <c r="B1203" s="15">
        <v>400</v>
      </c>
      <c r="C1203" s="14" t="s">
        <v>50</v>
      </c>
      <c r="D1203" s="14" t="s">
        <v>288</v>
      </c>
      <c r="E1203" s="31" t="s">
        <v>730</v>
      </c>
      <c r="F1203" s="32"/>
      <c r="G1203" s="32"/>
      <c r="H1203" s="32"/>
      <c r="I1203" s="32"/>
      <c r="J1203" s="32"/>
      <c r="K1203" s="32"/>
      <c r="L1203" s="32"/>
      <c r="M1203" s="32"/>
      <c r="N1203" s="32"/>
      <c r="O1203" s="32">
        <v>430.16000000000003</v>
      </c>
      <c r="P1203" s="32"/>
      <c r="Q1203" s="32"/>
      <c r="R1203" s="32">
        <f t="shared" si="1054"/>
        <v>430.16000000000003</v>
      </c>
      <c r="S1203" s="32">
        <f t="shared" si="1055"/>
        <v>0</v>
      </c>
      <c r="T1203" s="32">
        <f t="shared" si="1056"/>
        <v>0</v>
      </c>
      <c r="U1203" s="32"/>
      <c r="V1203" s="32">
        <f t="shared" ref="V1203:V1266" si="1075">R1203+U1203</f>
        <v>430.16000000000003</v>
      </c>
      <c r="W1203" s="32">
        <f t="shared" ref="W1203:W1266" si="1076">S1203</f>
        <v>0</v>
      </c>
      <c r="X1203" s="32">
        <f t="shared" ref="X1203:X1266" si="1077">T1203</f>
        <v>0</v>
      </c>
      <c r="Y1203" s="32"/>
      <c r="Z1203" s="32"/>
      <c r="AA1203" s="32"/>
      <c r="AB1203" s="32">
        <f t="shared" si="1071"/>
        <v>430.16000000000003</v>
      </c>
      <c r="AC1203" s="32">
        <f t="shared" si="1072"/>
        <v>0</v>
      </c>
      <c r="AD1203" s="32">
        <f t="shared" si="1073"/>
        <v>0</v>
      </c>
      <c r="AE1203" s="32"/>
      <c r="AF1203" s="33"/>
      <c r="AG1203" s="34"/>
      <c r="AH1203" s="1" t="str">
        <f t="shared" si="1074"/>
        <v>0502</v>
      </c>
    </row>
    <row r="1204" ht="78.75">
      <c r="A1204" s="14" t="s">
        <v>788</v>
      </c>
      <c r="B1204" s="15"/>
      <c r="C1204" s="14"/>
      <c r="D1204" s="14"/>
      <c r="E1204" s="31" t="s">
        <v>789</v>
      </c>
      <c r="F1204" s="32">
        <f t="shared" si="1057"/>
        <v>1235.5999999999999</v>
      </c>
      <c r="G1204" s="32">
        <f t="shared" si="1058"/>
        <v>0</v>
      </c>
      <c r="H1204" s="32">
        <f t="shared" si="1059"/>
        <v>0</v>
      </c>
      <c r="I1204" s="32">
        <f t="shared" si="1060"/>
        <v>0</v>
      </c>
      <c r="J1204" s="32">
        <f t="shared" si="1061"/>
        <v>0</v>
      </c>
      <c r="K1204" s="32">
        <f t="shared" si="1062"/>
        <v>0</v>
      </c>
      <c r="L1204" s="32">
        <f t="shared" ref="L1201:L1264" si="1078">F1204+I1204</f>
        <v>1235.5999999999999</v>
      </c>
      <c r="M1204" s="32">
        <f t="shared" ref="M1201:M1264" si="1079">G1204+J1204</f>
        <v>0</v>
      </c>
      <c r="N1204" s="32">
        <f t="shared" ref="N1201:N1264" si="1080">H1204+K1204</f>
        <v>0</v>
      </c>
      <c r="O1204" s="32">
        <f t="shared" si="1063"/>
        <v>0</v>
      </c>
      <c r="P1204" s="32">
        <f t="shared" si="1064"/>
        <v>0</v>
      </c>
      <c r="Q1204" s="32">
        <f t="shared" si="1065"/>
        <v>0</v>
      </c>
      <c r="R1204" s="32">
        <f t="shared" si="1054"/>
        <v>1235.5999999999999</v>
      </c>
      <c r="S1204" s="32">
        <f t="shared" si="1055"/>
        <v>0</v>
      </c>
      <c r="T1204" s="32">
        <f t="shared" si="1056"/>
        <v>0</v>
      </c>
      <c r="U1204" s="32">
        <f t="shared" si="1066"/>
        <v>0</v>
      </c>
      <c r="V1204" s="32">
        <f t="shared" si="1075"/>
        <v>1235.5999999999999</v>
      </c>
      <c r="W1204" s="32">
        <f t="shared" si="1076"/>
        <v>0</v>
      </c>
      <c r="X1204" s="32">
        <f t="shared" si="1077"/>
        <v>0</v>
      </c>
      <c r="Y1204" s="32">
        <f t="shared" si="1067"/>
        <v>0</v>
      </c>
      <c r="Z1204" s="32">
        <f t="shared" si="1068"/>
        <v>0</v>
      </c>
      <c r="AA1204" s="32">
        <f t="shared" si="1069"/>
        <v>0</v>
      </c>
      <c r="AB1204" s="32">
        <f t="shared" si="1071"/>
        <v>1235.5999999999999</v>
      </c>
      <c r="AC1204" s="32">
        <f t="shared" si="1072"/>
        <v>0</v>
      </c>
      <c r="AD1204" s="32">
        <f t="shared" si="1073"/>
        <v>0</v>
      </c>
      <c r="AE1204" s="32">
        <f t="shared" si="1070"/>
        <v>0</v>
      </c>
      <c r="AF1204" s="33"/>
      <c r="AG1204" s="34"/>
      <c r="AH1204" s="1" t="str">
        <f t="shared" si="1074"/>
        <v/>
      </c>
    </row>
    <row r="1205" ht="47.25">
      <c r="A1205" s="14" t="s">
        <v>788</v>
      </c>
      <c r="B1205" s="15" t="s">
        <v>29</v>
      </c>
      <c r="C1205" s="14"/>
      <c r="D1205" s="14"/>
      <c r="E1205" s="31" t="s">
        <v>30</v>
      </c>
      <c r="F1205" s="32">
        <f t="shared" si="1057"/>
        <v>1235.5999999999999</v>
      </c>
      <c r="G1205" s="32">
        <f t="shared" si="1058"/>
        <v>0</v>
      </c>
      <c r="H1205" s="32">
        <f t="shared" si="1059"/>
        <v>0</v>
      </c>
      <c r="I1205" s="32">
        <f t="shared" si="1060"/>
        <v>0</v>
      </c>
      <c r="J1205" s="32">
        <f t="shared" si="1061"/>
        <v>0</v>
      </c>
      <c r="K1205" s="32">
        <f t="shared" si="1062"/>
        <v>0</v>
      </c>
      <c r="L1205" s="32">
        <f t="shared" si="1078"/>
        <v>1235.5999999999999</v>
      </c>
      <c r="M1205" s="32">
        <f t="shared" si="1079"/>
        <v>0</v>
      </c>
      <c r="N1205" s="32">
        <f t="shared" si="1080"/>
        <v>0</v>
      </c>
      <c r="O1205" s="32">
        <f t="shared" si="1063"/>
        <v>0</v>
      </c>
      <c r="P1205" s="32">
        <f t="shared" si="1064"/>
        <v>0</v>
      </c>
      <c r="Q1205" s="32">
        <f t="shared" si="1065"/>
        <v>0</v>
      </c>
      <c r="R1205" s="32">
        <f t="shared" si="1054"/>
        <v>1235.5999999999999</v>
      </c>
      <c r="S1205" s="32">
        <f t="shared" si="1055"/>
        <v>0</v>
      </c>
      <c r="T1205" s="32">
        <f t="shared" si="1056"/>
        <v>0</v>
      </c>
      <c r="U1205" s="32">
        <f t="shared" si="1066"/>
        <v>0</v>
      </c>
      <c r="V1205" s="32">
        <f t="shared" si="1075"/>
        <v>1235.5999999999999</v>
      </c>
      <c r="W1205" s="32">
        <f t="shared" si="1076"/>
        <v>0</v>
      </c>
      <c r="X1205" s="32">
        <f t="shared" si="1077"/>
        <v>0</v>
      </c>
      <c r="Y1205" s="32">
        <f t="shared" si="1067"/>
        <v>0</v>
      </c>
      <c r="Z1205" s="32">
        <f t="shared" si="1068"/>
        <v>0</v>
      </c>
      <c r="AA1205" s="32">
        <f t="shared" si="1069"/>
        <v>0</v>
      </c>
      <c r="AB1205" s="32">
        <f t="shared" si="1071"/>
        <v>1235.5999999999999</v>
      </c>
      <c r="AC1205" s="32">
        <f t="shared" si="1072"/>
        <v>0</v>
      </c>
      <c r="AD1205" s="32">
        <f t="shared" si="1073"/>
        <v>0</v>
      </c>
      <c r="AE1205" s="32">
        <f t="shared" si="1070"/>
        <v>0</v>
      </c>
      <c r="AF1205" s="33"/>
      <c r="AG1205" s="34"/>
      <c r="AH1205" s="1" t="str">
        <f t="shared" si="1074"/>
        <v/>
      </c>
    </row>
    <row r="1206">
      <c r="A1206" s="14" t="s">
        <v>788</v>
      </c>
      <c r="B1206" s="15">
        <v>400</v>
      </c>
      <c r="C1206" s="14" t="s">
        <v>50</v>
      </c>
      <c r="D1206" s="14" t="s">
        <v>288</v>
      </c>
      <c r="E1206" s="31" t="s">
        <v>730</v>
      </c>
      <c r="F1206" s="32">
        <v>1235.5999999999999</v>
      </c>
      <c r="G1206" s="32"/>
      <c r="H1206" s="32"/>
      <c r="I1206" s="32"/>
      <c r="J1206" s="32"/>
      <c r="K1206" s="32"/>
      <c r="L1206" s="32">
        <f t="shared" si="1078"/>
        <v>1235.5999999999999</v>
      </c>
      <c r="M1206" s="32">
        <f t="shared" si="1079"/>
        <v>0</v>
      </c>
      <c r="N1206" s="32">
        <f t="shared" si="1080"/>
        <v>0</v>
      </c>
      <c r="O1206" s="32"/>
      <c r="P1206" s="32"/>
      <c r="Q1206" s="32"/>
      <c r="R1206" s="32">
        <f t="shared" si="1054"/>
        <v>1235.5999999999999</v>
      </c>
      <c r="S1206" s="32">
        <f t="shared" si="1055"/>
        <v>0</v>
      </c>
      <c r="T1206" s="32">
        <f t="shared" si="1056"/>
        <v>0</v>
      </c>
      <c r="U1206" s="32"/>
      <c r="V1206" s="32">
        <f t="shared" si="1075"/>
        <v>1235.5999999999999</v>
      </c>
      <c r="W1206" s="32">
        <f t="shared" si="1076"/>
        <v>0</v>
      </c>
      <c r="X1206" s="32">
        <f t="shared" si="1077"/>
        <v>0</v>
      </c>
      <c r="Y1206" s="32"/>
      <c r="Z1206" s="32"/>
      <c r="AA1206" s="32"/>
      <c r="AB1206" s="32">
        <f t="shared" si="1071"/>
        <v>1235.5999999999999</v>
      </c>
      <c r="AC1206" s="32">
        <f t="shared" si="1072"/>
        <v>0</v>
      </c>
      <c r="AD1206" s="32">
        <f t="shared" si="1073"/>
        <v>0</v>
      </c>
      <c r="AE1206" s="32"/>
      <c r="AF1206" s="33"/>
      <c r="AG1206" s="34"/>
      <c r="AH1206" s="1" t="str">
        <f t="shared" si="1074"/>
        <v>0502</v>
      </c>
    </row>
    <row r="1207" ht="94.5" hidden="1">
      <c r="A1207" s="14" t="s">
        <v>790</v>
      </c>
      <c r="B1207" s="15"/>
      <c r="C1207" s="14"/>
      <c r="D1207" s="14"/>
      <c r="E1207" s="31" t="s">
        <v>791</v>
      </c>
      <c r="F1207" s="32">
        <f t="shared" si="1057"/>
        <v>3660</v>
      </c>
      <c r="G1207" s="32">
        <f t="shared" si="1058"/>
        <v>0</v>
      </c>
      <c r="H1207" s="32">
        <f t="shared" si="1059"/>
        <v>0</v>
      </c>
      <c r="I1207" s="32">
        <f t="shared" si="1060"/>
        <v>-3660</v>
      </c>
      <c r="J1207" s="32">
        <f t="shared" si="1061"/>
        <v>0</v>
      </c>
      <c r="K1207" s="32">
        <f t="shared" si="1062"/>
        <v>0</v>
      </c>
      <c r="L1207" s="32">
        <f t="shared" si="1078"/>
        <v>0</v>
      </c>
      <c r="M1207" s="32">
        <f t="shared" si="1079"/>
        <v>0</v>
      </c>
      <c r="N1207" s="32">
        <f t="shared" si="1080"/>
        <v>0</v>
      </c>
      <c r="O1207" s="32">
        <f t="shared" si="1063"/>
        <v>0</v>
      </c>
      <c r="P1207" s="32">
        <f t="shared" si="1064"/>
        <v>0</v>
      </c>
      <c r="Q1207" s="32">
        <f t="shared" si="1065"/>
        <v>0</v>
      </c>
      <c r="R1207" s="32">
        <f t="shared" si="1054"/>
        <v>0</v>
      </c>
      <c r="S1207" s="32">
        <f t="shared" si="1055"/>
        <v>0</v>
      </c>
      <c r="T1207" s="32">
        <f t="shared" si="1056"/>
        <v>0</v>
      </c>
      <c r="U1207" s="32">
        <f t="shared" si="1066"/>
        <v>0</v>
      </c>
      <c r="V1207" s="32">
        <f t="shared" si="1075"/>
        <v>0</v>
      </c>
      <c r="W1207" s="32">
        <f t="shared" si="1076"/>
        <v>0</v>
      </c>
      <c r="X1207" s="32">
        <f t="shared" si="1077"/>
        <v>0</v>
      </c>
      <c r="Y1207" s="32">
        <f t="shared" si="1067"/>
        <v>0</v>
      </c>
      <c r="Z1207" s="32">
        <f t="shared" si="1068"/>
        <v>0</v>
      </c>
      <c r="AA1207" s="32">
        <f t="shared" si="1069"/>
        <v>0</v>
      </c>
      <c r="AB1207" s="32">
        <f t="shared" si="1071"/>
        <v>0</v>
      </c>
      <c r="AC1207" s="32">
        <f t="shared" si="1072"/>
        <v>0</v>
      </c>
      <c r="AD1207" s="32">
        <f t="shared" si="1073"/>
        <v>0</v>
      </c>
      <c r="AE1207" s="32">
        <f t="shared" si="1070"/>
        <v>0</v>
      </c>
      <c r="AF1207" s="29">
        <v>0</v>
      </c>
      <c r="AG1207" s="34"/>
      <c r="AH1207" s="1" t="str">
        <f t="shared" si="1074"/>
        <v/>
      </c>
    </row>
    <row r="1208" ht="47.25" hidden="1">
      <c r="A1208" s="14" t="s">
        <v>790</v>
      </c>
      <c r="B1208" s="15" t="s">
        <v>29</v>
      </c>
      <c r="C1208" s="14"/>
      <c r="D1208" s="14"/>
      <c r="E1208" s="31" t="s">
        <v>30</v>
      </c>
      <c r="F1208" s="32">
        <f t="shared" si="1057"/>
        <v>3660</v>
      </c>
      <c r="G1208" s="32">
        <f t="shared" si="1058"/>
        <v>0</v>
      </c>
      <c r="H1208" s="32">
        <f t="shared" si="1059"/>
        <v>0</v>
      </c>
      <c r="I1208" s="32">
        <f t="shared" si="1060"/>
        <v>-3660</v>
      </c>
      <c r="J1208" s="32">
        <f t="shared" si="1061"/>
        <v>0</v>
      </c>
      <c r="K1208" s="32">
        <f t="shared" si="1062"/>
        <v>0</v>
      </c>
      <c r="L1208" s="32">
        <f t="shared" si="1078"/>
        <v>0</v>
      </c>
      <c r="M1208" s="32">
        <f t="shared" si="1079"/>
        <v>0</v>
      </c>
      <c r="N1208" s="32">
        <f t="shared" si="1080"/>
        <v>0</v>
      </c>
      <c r="O1208" s="32">
        <f t="shared" si="1063"/>
        <v>0</v>
      </c>
      <c r="P1208" s="32">
        <f t="shared" si="1064"/>
        <v>0</v>
      </c>
      <c r="Q1208" s="32">
        <f t="shared" si="1065"/>
        <v>0</v>
      </c>
      <c r="R1208" s="32">
        <f t="shared" ref="R1208:R1271" si="1081">L1208+O1208</f>
        <v>0</v>
      </c>
      <c r="S1208" s="32">
        <f t="shared" ref="S1208:S1271" si="1082">M1208+P1208</f>
        <v>0</v>
      </c>
      <c r="T1208" s="32">
        <f t="shared" ref="T1208:T1271" si="1083">N1208+Q1208</f>
        <v>0</v>
      </c>
      <c r="U1208" s="32">
        <f t="shared" si="1066"/>
        <v>0</v>
      </c>
      <c r="V1208" s="32">
        <f t="shared" si="1075"/>
        <v>0</v>
      </c>
      <c r="W1208" s="32">
        <f t="shared" si="1076"/>
        <v>0</v>
      </c>
      <c r="X1208" s="32">
        <f t="shared" si="1077"/>
        <v>0</v>
      </c>
      <c r="Y1208" s="32">
        <f t="shared" si="1067"/>
        <v>0</v>
      </c>
      <c r="Z1208" s="32">
        <f t="shared" si="1068"/>
        <v>0</v>
      </c>
      <c r="AA1208" s="32">
        <f t="shared" si="1069"/>
        <v>0</v>
      </c>
      <c r="AB1208" s="32">
        <f t="shared" si="1071"/>
        <v>0</v>
      </c>
      <c r="AC1208" s="32">
        <f t="shared" si="1072"/>
        <v>0</v>
      </c>
      <c r="AD1208" s="32">
        <f t="shared" si="1073"/>
        <v>0</v>
      </c>
      <c r="AE1208" s="32">
        <f t="shared" si="1070"/>
        <v>0</v>
      </c>
      <c r="AF1208" s="29">
        <v>0</v>
      </c>
      <c r="AG1208" s="34"/>
      <c r="AH1208" s="1" t="str">
        <f t="shared" si="1074"/>
        <v/>
      </c>
    </row>
    <row r="1209" hidden="1">
      <c r="A1209" s="14" t="s">
        <v>790</v>
      </c>
      <c r="B1209" s="15">
        <v>400</v>
      </c>
      <c r="C1209" s="14" t="s">
        <v>50</v>
      </c>
      <c r="D1209" s="14" t="s">
        <v>288</v>
      </c>
      <c r="E1209" s="31" t="s">
        <v>730</v>
      </c>
      <c r="F1209" s="32">
        <v>3660</v>
      </c>
      <c r="G1209" s="32"/>
      <c r="H1209" s="32"/>
      <c r="I1209" s="37">
        <v>-3660</v>
      </c>
      <c r="J1209" s="32"/>
      <c r="K1209" s="32"/>
      <c r="L1209" s="32">
        <f t="shared" si="1078"/>
        <v>0</v>
      </c>
      <c r="M1209" s="32">
        <f t="shared" si="1079"/>
        <v>0</v>
      </c>
      <c r="N1209" s="32">
        <f t="shared" si="1080"/>
        <v>0</v>
      </c>
      <c r="O1209" s="32"/>
      <c r="P1209" s="32"/>
      <c r="Q1209" s="32"/>
      <c r="R1209" s="32">
        <f t="shared" si="1081"/>
        <v>0</v>
      </c>
      <c r="S1209" s="32">
        <f t="shared" si="1082"/>
        <v>0</v>
      </c>
      <c r="T1209" s="32">
        <f t="shared" si="1083"/>
        <v>0</v>
      </c>
      <c r="U1209" s="32"/>
      <c r="V1209" s="32">
        <f t="shared" si="1075"/>
        <v>0</v>
      </c>
      <c r="W1209" s="32">
        <f t="shared" si="1076"/>
        <v>0</v>
      </c>
      <c r="X1209" s="32">
        <f t="shared" si="1077"/>
        <v>0</v>
      </c>
      <c r="Y1209" s="32"/>
      <c r="Z1209" s="32"/>
      <c r="AA1209" s="32"/>
      <c r="AB1209" s="32">
        <f t="shared" si="1071"/>
        <v>0</v>
      </c>
      <c r="AC1209" s="32">
        <f t="shared" si="1072"/>
        <v>0</v>
      </c>
      <c r="AD1209" s="32">
        <f t="shared" si="1073"/>
        <v>0</v>
      </c>
      <c r="AE1209" s="32"/>
      <c r="AF1209" s="29">
        <v>0</v>
      </c>
      <c r="AG1209" s="34">
        <v>30</v>
      </c>
      <c r="AH1209" s="1" t="str">
        <f t="shared" si="1074"/>
        <v>0502</v>
      </c>
    </row>
    <row r="1210" ht="47.25">
      <c r="A1210" s="14" t="s">
        <v>792</v>
      </c>
      <c r="B1210" s="15"/>
      <c r="C1210" s="14"/>
      <c r="D1210" s="14"/>
      <c r="E1210" s="31" t="s">
        <v>793</v>
      </c>
      <c r="F1210" s="32">
        <f t="shared" si="1057"/>
        <v>43764.300000000003</v>
      </c>
      <c r="G1210" s="32">
        <f t="shared" si="1058"/>
        <v>0</v>
      </c>
      <c r="H1210" s="32">
        <f t="shared" si="1059"/>
        <v>0</v>
      </c>
      <c r="I1210" s="32">
        <f t="shared" si="1060"/>
        <v>0</v>
      </c>
      <c r="J1210" s="32">
        <f t="shared" si="1061"/>
        <v>0</v>
      </c>
      <c r="K1210" s="32">
        <f t="shared" si="1062"/>
        <v>0</v>
      </c>
      <c r="L1210" s="32">
        <f t="shared" si="1078"/>
        <v>43764.300000000003</v>
      </c>
      <c r="M1210" s="32">
        <f t="shared" si="1079"/>
        <v>0</v>
      </c>
      <c r="N1210" s="32">
        <f t="shared" si="1080"/>
        <v>0</v>
      </c>
      <c r="O1210" s="32">
        <f t="shared" si="1063"/>
        <v>-43764.300000000003</v>
      </c>
      <c r="P1210" s="32">
        <f t="shared" si="1064"/>
        <v>43764.300000000003</v>
      </c>
      <c r="Q1210" s="32">
        <f t="shared" si="1065"/>
        <v>0</v>
      </c>
      <c r="R1210" s="32">
        <f t="shared" si="1081"/>
        <v>0</v>
      </c>
      <c r="S1210" s="32">
        <f t="shared" si="1082"/>
        <v>43764.300000000003</v>
      </c>
      <c r="T1210" s="32">
        <f t="shared" si="1083"/>
        <v>0</v>
      </c>
      <c r="U1210" s="32">
        <f t="shared" si="1066"/>
        <v>0</v>
      </c>
      <c r="V1210" s="32">
        <f t="shared" si="1075"/>
        <v>0</v>
      </c>
      <c r="W1210" s="32">
        <f t="shared" si="1076"/>
        <v>43764.300000000003</v>
      </c>
      <c r="X1210" s="32">
        <f t="shared" si="1077"/>
        <v>0</v>
      </c>
      <c r="Y1210" s="32">
        <f t="shared" si="1067"/>
        <v>0</v>
      </c>
      <c r="Z1210" s="32">
        <f t="shared" si="1068"/>
        <v>0</v>
      </c>
      <c r="AA1210" s="32">
        <f t="shared" si="1069"/>
        <v>0</v>
      </c>
      <c r="AB1210" s="32">
        <f t="shared" si="1071"/>
        <v>0</v>
      </c>
      <c r="AC1210" s="32">
        <f t="shared" si="1072"/>
        <v>43764.300000000003</v>
      </c>
      <c r="AD1210" s="32">
        <f t="shared" si="1073"/>
        <v>0</v>
      </c>
      <c r="AE1210" s="32">
        <f t="shared" si="1070"/>
        <v>0</v>
      </c>
      <c r="AF1210" s="33"/>
      <c r="AG1210" s="34"/>
      <c r="AH1210" s="1" t="str">
        <f t="shared" si="1074"/>
        <v/>
      </c>
    </row>
    <row r="1211" ht="47.25">
      <c r="A1211" s="14" t="s">
        <v>792</v>
      </c>
      <c r="B1211" s="15" t="s">
        <v>29</v>
      </c>
      <c r="C1211" s="14"/>
      <c r="D1211" s="14"/>
      <c r="E1211" s="31" t="s">
        <v>30</v>
      </c>
      <c r="F1211" s="32">
        <f t="shared" si="1057"/>
        <v>43764.300000000003</v>
      </c>
      <c r="G1211" s="32">
        <f t="shared" si="1058"/>
        <v>0</v>
      </c>
      <c r="H1211" s="32">
        <f t="shared" si="1059"/>
        <v>0</v>
      </c>
      <c r="I1211" s="32">
        <f t="shared" si="1060"/>
        <v>0</v>
      </c>
      <c r="J1211" s="32">
        <f t="shared" si="1061"/>
        <v>0</v>
      </c>
      <c r="K1211" s="32">
        <f t="shared" si="1062"/>
        <v>0</v>
      </c>
      <c r="L1211" s="32">
        <f t="shared" si="1078"/>
        <v>43764.300000000003</v>
      </c>
      <c r="M1211" s="32">
        <f t="shared" si="1079"/>
        <v>0</v>
      </c>
      <c r="N1211" s="32">
        <f t="shared" si="1080"/>
        <v>0</v>
      </c>
      <c r="O1211" s="32">
        <f t="shared" si="1063"/>
        <v>-43764.300000000003</v>
      </c>
      <c r="P1211" s="32">
        <f t="shared" si="1064"/>
        <v>43764.300000000003</v>
      </c>
      <c r="Q1211" s="32">
        <f t="shared" si="1065"/>
        <v>0</v>
      </c>
      <c r="R1211" s="32">
        <f t="shared" si="1081"/>
        <v>0</v>
      </c>
      <c r="S1211" s="32">
        <f t="shared" si="1082"/>
        <v>43764.300000000003</v>
      </c>
      <c r="T1211" s="32">
        <f t="shared" si="1083"/>
        <v>0</v>
      </c>
      <c r="U1211" s="32">
        <f t="shared" si="1066"/>
        <v>0</v>
      </c>
      <c r="V1211" s="32">
        <f t="shared" si="1075"/>
        <v>0</v>
      </c>
      <c r="W1211" s="32">
        <f t="shared" si="1076"/>
        <v>43764.300000000003</v>
      </c>
      <c r="X1211" s="32">
        <f t="shared" si="1077"/>
        <v>0</v>
      </c>
      <c r="Y1211" s="32">
        <f t="shared" si="1067"/>
        <v>0</v>
      </c>
      <c r="Z1211" s="32">
        <f t="shared" si="1068"/>
        <v>0</v>
      </c>
      <c r="AA1211" s="32">
        <f t="shared" si="1069"/>
        <v>0</v>
      </c>
      <c r="AB1211" s="32">
        <f t="shared" si="1071"/>
        <v>0</v>
      </c>
      <c r="AC1211" s="32">
        <f t="shared" si="1072"/>
        <v>43764.300000000003</v>
      </c>
      <c r="AD1211" s="32">
        <f t="shared" si="1073"/>
        <v>0</v>
      </c>
      <c r="AE1211" s="32">
        <f t="shared" si="1070"/>
        <v>0</v>
      </c>
      <c r="AF1211" s="33"/>
      <c r="AG1211" s="34"/>
      <c r="AH1211" s="1" t="str">
        <f t="shared" si="1074"/>
        <v/>
      </c>
    </row>
    <row r="1212">
      <c r="A1212" s="14" t="s">
        <v>792</v>
      </c>
      <c r="B1212" s="15">
        <v>400</v>
      </c>
      <c r="C1212" s="14" t="s">
        <v>50</v>
      </c>
      <c r="D1212" s="14" t="s">
        <v>288</v>
      </c>
      <c r="E1212" s="31" t="s">
        <v>730</v>
      </c>
      <c r="F1212" s="32">
        <v>43764.300000000003</v>
      </c>
      <c r="G1212" s="32"/>
      <c r="H1212" s="32"/>
      <c r="I1212" s="32"/>
      <c r="J1212" s="32"/>
      <c r="K1212" s="32"/>
      <c r="L1212" s="32">
        <f t="shared" si="1078"/>
        <v>43764.300000000003</v>
      </c>
      <c r="M1212" s="32">
        <f t="shared" si="1079"/>
        <v>0</v>
      </c>
      <c r="N1212" s="32">
        <f t="shared" si="1080"/>
        <v>0</v>
      </c>
      <c r="O1212" s="32">
        <v>-43764.300000000003</v>
      </c>
      <c r="P1212" s="32">
        <v>43764.300000000003</v>
      </c>
      <c r="Q1212" s="32"/>
      <c r="R1212" s="32">
        <f t="shared" si="1081"/>
        <v>0</v>
      </c>
      <c r="S1212" s="32">
        <f t="shared" si="1082"/>
        <v>43764.300000000003</v>
      </c>
      <c r="T1212" s="32">
        <f t="shared" si="1083"/>
        <v>0</v>
      </c>
      <c r="U1212" s="32"/>
      <c r="V1212" s="32">
        <f t="shared" si="1075"/>
        <v>0</v>
      </c>
      <c r="W1212" s="32">
        <f t="shared" si="1076"/>
        <v>43764.300000000003</v>
      </c>
      <c r="X1212" s="32">
        <f t="shared" si="1077"/>
        <v>0</v>
      </c>
      <c r="Y1212" s="32"/>
      <c r="Z1212" s="32"/>
      <c r="AA1212" s="32"/>
      <c r="AB1212" s="32">
        <f t="shared" si="1071"/>
        <v>0</v>
      </c>
      <c r="AC1212" s="32">
        <f t="shared" si="1072"/>
        <v>43764.300000000003</v>
      </c>
      <c r="AD1212" s="32">
        <f t="shared" si="1073"/>
        <v>0</v>
      </c>
      <c r="AE1212" s="32"/>
      <c r="AF1212" s="33"/>
      <c r="AG1212" s="34"/>
      <c r="AH1212" s="1" t="str">
        <f t="shared" si="1074"/>
        <v>0502</v>
      </c>
    </row>
    <row r="1213" ht="47.25">
      <c r="A1213" s="14" t="s">
        <v>794</v>
      </c>
      <c r="B1213" s="15"/>
      <c r="C1213" s="14"/>
      <c r="D1213" s="14"/>
      <c r="E1213" s="31" t="s">
        <v>795</v>
      </c>
      <c r="F1213" s="32">
        <f t="shared" si="1057"/>
        <v>108530.10000000001</v>
      </c>
      <c r="G1213" s="32">
        <f t="shared" si="1058"/>
        <v>190578.5</v>
      </c>
      <c r="H1213" s="32">
        <f t="shared" si="1059"/>
        <v>0</v>
      </c>
      <c r="I1213" s="32">
        <f t="shared" si="1060"/>
        <v>0</v>
      </c>
      <c r="J1213" s="32">
        <f t="shared" si="1061"/>
        <v>0</v>
      </c>
      <c r="K1213" s="32">
        <f t="shared" si="1062"/>
        <v>0</v>
      </c>
      <c r="L1213" s="32">
        <f t="shared" si="1078"/>
        <v>108530.10000000001</v>
      </c>
      <c r="M1213" s="32">
        <f t="shared" si="1079"/>
        <v>190578.5</v>
      </c>
      <c r="N1213" s="32">
        <f t="shared" si="1080"/>
        <v>0</v>
      </c>
      <c r="O1213" s="32">
        <f t="shared" si="1063"/>
        <v>-86081.660999999993</v>
      </c>
      <c r="P1213" s="32">
        <f t="shared" si="1064"/>
        <v>0</v>
      </c>
      <c r="Q1213" s="32">
        <f t="shared" si="1065"/>
        <v>86081.660999999993</v>
      </c>
      <c r="R1213" s="32">
        <f t="shared" si="1081"/>
        <v>22448.439000000013</v>
      </c>
      <c r="S1213" s="32">
        <f t="shared" si="1082"/>
        <v>190578.5</v>
      </c>
      <c r="T1213" s="32">
        <f t="shared" si="1083"/>
        <v>86081.660999999993</v>
      </c>
      <c r="U1213" s="32">
        <f t="shared" si="1066"/>
        <v>0</v>
      </c>
      <c r="V1213" s="32">
        <f t="shared" si="1075"/>
        <v>22448.439000000013</v>
      </c>
      <c r="W1213" s="32">
        <f t="shared" si="1076"/>
        <v>190578.5</v>
      </c>
      <c r="X1213" s="32">
        <f t="shared" si="1077"/>
        <v>86081.660999999993</v>
      </c>
      <c r="Y1213" s="32">
        <f t="shared" si="1067"/>
        <v>0</v>
      </c>
      <c r="Z1213" s="32">
        <f t="shared" si="1068"/>
        <v>0</v>
      </c>
      <c r="AA1213" s="32">
        <f t="shared" si="1069"/>
        <v>0</v>
      </c>
      <c r="AB1213" s="32">
        <f t="shared" si="1071"/>
        <v>22448.439000000013</v>
      </c>
      <c r="AC1213" s="32">
        <f t="shared" si="1072"/>
        <v>190578.5</v>
      </c>
      <c r="AD1213" s="32">
        <f t="shared" si="1073"/>
        <v>86081.660999999993</v>
      </c>
      <c r="AE1213" s="32">
        <f t="shared" si="1070"/>
        <v>0</v>
      </c>
      <c r="AF1213" s="33"/>
      <c r="AG1213" s="34"/>
      <c r="AH1213" s="1" t="str">
        <f t="shared" si="1074"/>
        <v/>
      </c>
    </row>
    <row r="1214" ht="47.25">
      <c r="A1214" s="14" t="s">
        <v>794</v>
      </c>
      <c r="B1214" s="15" t="s">
        <v>29</v>
      </c>
      <c r="C1214" s="14"/>
      <c r="D1214" s="14"/>
      <c r="E1214" s="31" t="s">
        <v>30</v>
      </c>
      <c r="F1214" s="32">
        <f t="shared" si="1057"/>
        <v>108530.10000000001</v>
      </c>
      <c r="G1214" s="32">
        <f t="shared" si="1058"/>
        <v>190578.5</v>
      </c>
      <c r="H1214" s="32">
        <f t="shared" si="1059"/>
        <v>0</v>
      </c>
      <c r="I1214" s="32">
        <f t="shared" si="1060"/>
        <v>0</v>
      </c>
      <c r="J1214" s="32">
        <f t="shared" si="1061"/>
        <v>0</v>
      </c>
      <c r="K1214" s="32">
        <f t="shared" si="1062"/>
        <v>0</v>
      </c>
      <c r="L1214" s="32">
        <f t="shared" si="1078"/>
        <v>108530.10000000001</v>
      </c>
      <c r="M1214" s="32">
        <f t="shared" si="1079"/>
        <v>190578.5</v>
      </c>
      <c r="N1214" s="32">
        <f t="shared" si="1080"/>
        <v>0</v>
      </c>
      <c r="O1214" s="32">
        <f t="shared" si="1063"/>
        <v>-86081.660999999993</v>
      </c>
      <c r="P1214" s="32">
        <f t="shared" si="1064"/>
        <v>0</v>
      </c>
      <c r="Q1214" s="32">
        <f t="shared" si="1065"/>
        <v>86081.660999999993</v>
      </c>
      <c r="R1214" s="32">
        <f t="shared" si="1081"/>
        <v>22448.439000000013</v>
      </c>
      <c r="S1214" s="32">
        <f t="shared" si="1082"/>
        <v>190578.5</v>
      </c>
      <c r="T1214" s="32">
        <f t="shared" si="1083"/>
        <v>86081.660999999993</v>
      </c>
      <c r="U1214" s="32">
        <f t="shared" si="1066"/>
        <v>0</v>
      </c>
      <c r="V1214" s="32">
        <f t="shared" si="1075"/>
        <v>22448.439000000013</v>
      </c>
      <c r="W1214" s="32">
        <f t="shared" si="1076"/>
        <v>190578.5</v>
      </c>
      <c r="X1214" s="32">
        <f t="shared" si="1077"/>
        <v>86081.660999999993</v>
      </c>
      <c r="Y1214" s="32">
        <f t="shared" si="1067"/>
        <v>0</v>
      </c>
      <c r="Z1214" s="32">
        <f t="shared" si="1068"/>
        <v>0</v>
      </c>
      <c r="AA1214" s="32">
        <f t="shared" si="1069"/>
        <v>0</v>
      </c>
      <c r="AB1214" s="32">
        <f t="shared" si="1071"/>
        <v>22448.439000000013</v>
      </c>
      <c r="AC1214" s="32">
        <f t="shared" si="1072"/>
        <v>190578.5</v>
      </c>
      <c r="AD1214" s="32">
        <f t="shared" si="1073"/>
        <v>86081.660999999993</v>
      </c>
      <c r="AE1214" s="32">
        <f t="shared" si="1070"/>
        <v>0</v>
      </c>
      <c r="AF1214" s="33"/>
      <c r="AG1214" s="34"/>
      <c r="AH1214" s="1" t="str">
        <f t="shared" si="1074"/>
        <v/>
      </c>
    </row>
    <row r="1215">
      <c r="A1215" s="14" t="s">
        <v>794</v>
      </c>
      <c r="B1215" s="15">
        <v>400</v>
      </c>
      <c r="C1215" s="14" t="s">
        <v>50</v>
      </c>
      <c r="D1215" s="14" t="s">
        <v>288</v>
      </c>
      <c r="E1215" s="31" t="s">
        <v>730</v>
      </c>
      <c r="F1215" s="32">
        <v>108530.10000000001</v>
      </c>
      <c r="G1215" s="32">
        <v>190578.5</v>
      </c>
      <c r="H1215" s="32"/>
      <c r="I1215" s="32"/>
      <c r="J1215" s="32"/>
      <c r="K1215" s="32"/>
      <c r="L1215" s="32">
        <f t="shared" si="1078"/>
        <v>108530.10000000001</v>
      </c>
      <c r="M1215" s="32">
        <f t="shared" si="1079"/>
        <v>190578.5</v>
      </c>
      <c r="N1215" s="32">
        <f t="shared" si="1080"/>
        <v>0</v>
      </c>
      <c r="O1215" s="32">
        <v>-86081.660999999993</v>
      </c>
      <c r="P1215" s="32"/>
      <c r="Q1215" s="32">
        <v>86081.660999999993</v>
      </c>
      <c r="R1215" s="32">
        <f t="shared" si="1081"/>
        <v>22448.439000000013</v>
      </c>
      <c r="S1215" s="32">
        <f t="shared" si="1082"/>
        <v>190578.5</v>
      </c>
      <c r="T1215" s="32">
        <f t="shared" si="1083"/>
        <v>86081.660999999993</v>
      </c>
      <c r="U1215" s="32"/>
      <c r="V1215" s="32">
        <f t="shared" si="1075"/>
        <v>22448.439000000013</v>
      </c>
      <c r="W1215" s="32">
        <f t="shared" si="1076"/>
        <v>190578.5</v>
      </c>
      <c r="X1215" s="32">
        <f t="shared" si="1077"/>
        <v>86081.660999999993</v>
      </c>
      <c r="Y1215" s="32"/>
      <c r="Z1215" s="32"/>
      <c r="AA1215" s="32"/>
      <c r="AB1215" s="32">
        <f t="shared" si="1071"/>
        <v>22448.439000000013</v>
      </c>
      <c r="AC1215" s="32">
        <f t="shared" si="1072"/>
        <v>190578.5</v>
      </c>
      <c r="AD1215" s="32">
        <f t="shared" si="1073"/>
        <v>86081.660999999993</v>
      </c>
      <c r="AE1215" s="32"/>
      <c r="AF1215" s="33"/>
      <c r="AG1215" s="34"/>
      <c r="AH1215" s="1" t="str">
        <f t="shared" si="1074"/>
        <v>0502</v>
      </c>
    </row>
    <row r="1216" ht="47.25">
      <c r="A1216" s="14" t="s">
        <v>796</v>
      </c>
      <c r="B1216" s="15"/>
      <c r="C1216" s="14"/>
      <c r="D1216" s="14"/>
      <c r="E1216" s="31" t="s">
        <v>797</v>
      </c>
      <c r="F1216" s="32">
        <f>F1217+F1220</f>
        <v>247000</v>
      </c>
      <c r="G1216" s="32">
        <f>G1217+G1220</f>
        <v>247000</v>
      </c>
      <c r="H1216" s="32">
        <f>H1217+H1220</f>
        <v>247000</v>
      </c>
      <c r="I1216" s="32">
        <f>I1217+I1220</f>
        <v>10000</v>
      </c>
      <c r="J1216" s="32">
        <f>J1217+J1220</f>
        <v>10000</v>
      </c>
      <c r="K1216" s="32">
        <f>K1217+K1220</f>
        <v>10000</v>
      </c>
      <c r="L1216" s="32">
        <f t="shared" si="1078"/>
        <v>257000</v>
      </c>
      <c r="M1216" s="32">
        <f t="shared" si="1079"/>
        <v>257000</v>
      </c>
      <c r="N1216" s="32">
        <f t="shared" si="1080"/>
        <v>257000</v>
      </c>
      <c r="O1216" s="32">
        <f>O1217+O1220</f>
        <v>20000</v>
      </c>
      <c r="P1216" s="32">
        <f>P1217+P1220</f>
        <v>45000</v>
      </c>
      <c r="Q1216" s="32">
        <f>Q1217+Q1220</f>
        <v>42000</v>
      </c>
      <c r="R1216" s="32">
        <f t="shared" si="1081"/>
        <v>277000</v>
      </c>
      <c r="S1216" s="32">
        <f t="shared" si="1082"/>
        <v>302000</v>
      </c>
      <c r="T1216" s="32">
        <f t="shared" si="1083"/>
        <v>299000</v>
      </c>
      <c r="U1216" s="32">
        <f>U1217+U1220</f>
        <v>0</v>
      </c>
      <c r="V1216" s="32">
        <f t="shared" si="1075"/>
        <v>277000</v>
      </c>
      <c r="W1216" s="32">
        <f t="shared" si="1076"/>
        <v>302000</v>
      </c>
      <c r="X1216" s="32">
        <f t="shared" si="1077"/>
        <v>299000</v>
      </c>
      <c r="Y1216" s="32">
        <f>Y1217+Y1220</f>
        <v>0</v>
      </c>
      <c r="Z1216" s="32">
        <f>Z1217+Z1220</f>
        <v>0</v>
      </c>
      <c r="AA1216" s="32">
        <f>AA1217+AA1220</f>
        <v>0</v>
      </c>
      <c r="AB1216" s="32">
        <f t="shared" si="1071"/>
        <v>277000</v>
      </c>
      <c r="AC1216" s="32">
        <f t="shared" si="1072"/>
        <v>302000</v>
      </c>
      <c r="AD1216" s="32">
        <f t="shared" si="1073"/>
        <v>299000</v>
      </c>
      <c r="AE1216" s="32">
        <f>AE1217+AE1220</f>
        <v>0</v>
      </c>
      <c r="AF1216" s="33"/>
      <c r="AG1216" s="34"/>
      <c r="AH1216" s="1" t="str">
        <f t="shared" si="1074"/>
        <v/>
      </c>
    </row>
    <row r="1217" ht="47.25">
      <c r="A1217" s="14" t="s">
        <v>798</v>
      </c>
      <c r="B1217" s="15"/>
      <c r="C1217" s="14"/>
      <c r="D1217" s="14"/>
      <c r="E1217" s="31" t="s">
        <v>799</v>
      </c>
      <c r="F1217" s="32">
        <f t="shared" ref="F1217:F1221" si="1084">F1218</f>
        <v>150000</v>
      </c>
      <c r="G1217" s="32">
        <f t="shared" ref="G1217:G1221" si="1085">G1218</f>
        <v>150000</v>
      </c>
      <c r="H1217" s="32">
        <f t="shared" ref="H1217:H1221" si="1086">H1218</f>
        <v>150000</v>
      </c>
      <c r="I1217" s="32">
        <f t="shared" ref="I1217:I1225" si="1087">I1218</f>
        <v>0</v>
      </c>
      <c r="J1217" s="32">
        <f t="shared" ref="J1217:J1225" si="1088">J1218</f>
        <v>0</v>
      </c>
      <c r="K1217" s="32">
        <f t="shared" ref="K1217:K1225" si="1089">K1218</f>
        <v>0</v>
      </c>
      <c r="L1217" s="32">
        <f t="shared" si="1078"/>
        <v>150000</v>
      </c>
      <c r="M1217" s="32">
        <f t="shared" si="1079"/>
        <v>150000</v>
      </c>
      <c r="N1217" s="32">
        <f t="shared" si="1080"/>
        <v>150000</v>
      </c>
      <c r="O1217" s="32">
        <f t="shared" ref="O1217:O1225" si="1090">O1218</f>
        <v>20000</v>
      </c>
      <c r="P1217" s="32">
        <f t="shared" ref="P1217:P1225" si="1091">P1218</f>
        <v>45000</v>
      </c>
      <c r="Q1217" s="32">
        <f t="shared" ref="Q1217:Q1225" si="1092">Q1218</f>
        <v>42000</v>
      </c>
      <c r="R1217" s="32">
        <f t="shared" si="1081"/>
        <v>170000</v>
      </c>
      <c r="S1217" s="32">
        <f t="shared" si="1082"/>
        <v>195000</v>
      </c>
      <c r="T1217" s="32">
        <f t="shared" si="1083"/>
        <v>192000</v>
      </c>
      <c r="U1217" s="32">
        <f t="shared" ref="U1217:U1225" si="1093">U1218</f>
        <v>0</v>
      </c>
      <c r="V1217" s="32">
        <f t="shared" si="1075"/>
        <v>170000</v>
      </c>
      <c r="W1217" s="32">
        <f t="shared" si="1076"/>
        <v>195000</v>
      </c>
      <c r="X1217" s="32">
        <f t="shared" si="1077"/>
        <v>192000</v>
      </c>
      <c r="Y1217" s="32">
        <f t="shared" ref="Y1217:Y1225" si="1094">Y1218</f>
        <v>0</v>
      </c>
      <c r="Z1217" s="32">
        <f t="shared" ref="Z1217:Z1225" si="1095">Z1218</f>
        <v>0</v>
      </c>
      <c r="AA1217" s="32">
        <f t="shared" ref="AA1217:AA1225" si="1096">AA1218</f>
        <v>0</v>
      </c>
      <c r="AB1217" s="32">
        <f t="shared" si="1071"/>
        <v>170000</v>
      </c>
      <c r="AC1217" s="32">
        <f t="shared" si="1072"/>
        <v>195000</v>
      </c>
      <c r="AD1217" s="32">
        <f t="shared" si="1073"/>
        <v>192000</v>
      </c>
      <c r="AE1217" s="32">
        <f t="shared" ref="AE1217:AE1225" si="1097">AE1218</f>
        <v>0</v>
      </c>
      <c r="AF1217" s="33"/>
      <c r="AG1217" s="34"/>
      <c r="AH1217" s="1" t="str">
        <f t="shared" si="1074"/>
        <v/>
      </c>
    </row>
    <row r="1218" ht="47.25">
      <c r="A1218" s="14" t="s">
        <v>798</v>
      </c>
      <c r="B1218" s="15" t="s">
        <v>55</v>
      </c>
      <c r="C1218" s="14"/>
      <c r="D1218" s="14"/>
      <c r="E1218" s="31" t="s">
        <v>56</v>
      </c>
      <c r="F1218" s="32">
        <f t="shared" si="1084"/>
        <v>150000</v>
      </c>
      <c r="G1218" s="32">
        <f t="shared" si="1085"/>
        <v>150000</v>
      </c>
      <c r="H1218" s="32">
        <f t="shared" si="1086"/>
        <v>150000</v>
      </c>
      <c r="I1218" s="32">
        <f t="shared" si="1087"/>
        <v>0</v>
      </c>
      <c r="J1218" s="32">
        <f t="shared" si="1088"/>
        <v>0</v>
      </c>
      <c r="K1218" s="32">
        <f t="shared" si="1089"/>
        <v>0</v>
      </c>
      <c r="L1218" s="32">
        <f t="shared" si="1078"/>
        <v>150000</v>
      </c>
      <c r="M1218" s="32">
        <f t="shared" si="1079"/>
        <v>150000</v>
      </c>
      <c r="N1218" s="32">
        <f t="shared" si="1080"/>
        <v>150000</v>
      </c>
      <c r="O1218" s="32">
        <f t="shared" si="1090"/>
        <v>20000</v>
      </c>
      <c r="P1218" s="32">
        <f t="shared" si="1091"/>
        <v>45000</v>
      </c>
      <c r="Q1218" s="32">
        <f t="shared" si="1092"/>
        <v>42000</v>
      </c>
      <c r="R1218" s="32">
        <f t="shared" si="1081"/>
        <v>170000</v>
      </c>
      <c r="S1218" s="32">
        <f t="shared" si="1082"/>
        <v>195000</v>
      </c>
      <c r="T1218" s="32">
        <f t="shared" si="1083"/>
        <v>192000</v>
      </c>
      <c r="U1218" s="32">
        <f t="shared" si="1093"/>
        <v>0</v>
      </c>
      <c r="V1218" s="32">
        <f t="shared" si="1075"/>
        <v>170000</v>
      </c>
      <c r="W1218" s="32">
        <f t="shared" si="1076"/>
        <v>195000</v>
      </c>
      <c r="X1218" s="32">
        <f t="shared" si="1077"/>
        <v>192000</v>
      </c>
      <c r="Y1218" s="32">
        <f t="shared" si="1094"/>
        <v>0</v>
      </c>
      <c r="Z1218" s="32">
        <f t="shared" si="1095"/>
        <v>0</v>
      </c>
      <c r="AA1218" s="32">
        <f t="shared" si="1096"/>
        <v>0</v>
      </c>
      <c r="AB1218" s="32">
        <f t="shared" si="1071"/>
        <v>170000</v>
      </c>
      <c r="AC1218" s="32">
        <f t="shared" si="1072"/>
        <v>195000</v>
      </c>
      <c r="AD1218" s="32">
        <f t="shared" si="1073"/>
        <v>192000</v>
      </c>
      <c r="AE1218" s="32">
        <f t="shared" si="1097"/>
        <v>0</v>
      </c>
      <c r="AF1218" s="33"/>
      <c r="AG1218" s="34"/>
      <c r="AH1218" s="1" t="str">
        <f t="shared" si="1074"/>
        <v/>
      </c>
    </row>
    <row r="1219">
      <c r="A1219" s="14" t="s">
        <v>798</v>
      </c>
      <c r="B1219" s="15">
        <v>600</v>
      </c>
      <c r="C1219" s="14" t="s">
        <v>50</v>
      </c>
      <c r="D1219" s="14" t="s">
        <v>51</v>
      </c>
      <c r="E1219" s="31" t="s">
        <v>52</v>
      </c>
      <c r="F1219" s="32">
        <v>150000</v>
      </c>
      <c r="G1219" s="32">
        <v>150000</v>
      </c>
      <c r="H1219" s="32">
        <v>150000</v>
      </c>
      <c r="I1219" s="32"/>
      <c r="J1219" s="32"/>
      <c r="K1219" s="32"/>
      <c r="L1219" s="32">
        <f t="shared" si="1078"/>
        <v>150000</v>
      </c>
      <c r="M1219" s="32">
        <f t="shared" si="1079"/>
        <v>150000</v>
      </c>
      <c r="N1219" s="32">
        <f t="shared" si="1080"/>
        <v>150000</v>
      </c>
      <c r="O1219" s="32">
        <v>20000</v>
      </c>
      <c r="P1219" s="32">
        <v>45000</v>
      </c>
      <c r="Q1219" s="32">
        <v>42000</v>
      </c>
      <c r="R1219" s="32">
        <f t="shared" si="1081"/>
        <v>170000</v>
      </c>
      <c r="S1219" s="32">
        <f t="shared" si="1082"/>
        <v>195000</v>
      </c>
      <c r="T1219" s="32">
        <f t="shared" si="1083"/>
        <v>192000</v>
      </c>
      <c r="U1219" s="32"/>
      <c r="V1219" s="32">
        <f t="shared" si="1075"/>
        <v>170000</v>
      </c>
      <c r="W1219" s="32">
        <f t="shared" si="1076"/>
        <v>195000</v>
      </c>
      <c r="X1219" s="32">
        <f t="shared" si="1077"/>
        <v>192000</v>
      </c>
      <c r="Y1219" s="32"/>
      <c r="Z1219" s="32"/>
      <c r="AA1219" s="32"/>
      <c r="AB1219" s="32">
        <f t="shared" si="1071"/>
        <v>170000</v>
      </c>
      <c r="AC1219" s="32">
        <f t="shared" si="1072"/>
        <v>195000</v>
      </c>
      <c r="AD1219" s="32">
        <f t="shared" si="1073"/>
        <v>192000</v>
      </c>
      <c r="AE1219" s="32"/>
      <c r="AF1219" s="33"/>
      <c r="AG1219" s="34"/>
      <c r="AH1219" s="1" t="str">
        <f t="shared" si="1074"/>
        <v>0503</v>
      </c>
    </row>
    <row r="1220" ht="47.25">
      <c r="A1220" s="14" t="s">
        <v>800</v>
      </c>
      <c r="B1220" s="15"/>
      <c r="C1220" s="14"/>
      <c r="D1220" s="14"/>
      <c r="E1220" s="31" t="s">
        <v>801</v>
      </c>
      <c r="F1220" s="32">
        <f t="shared" si="1084"/>
        <v>97000</v>
      </c>
      <c r="G1220" s="32">
        <f t="shared" si="1085"/>
        <v>97000</v>
      </c>
      <c r="H1220" s="32">
        <f t="shared" si="1086"/>
        <v>97000</v>
      </c>
      <c r="I1220" s="32">
        <f t="shared" si="1087"/>
        <v>10000</v>
      </c>
      <c r="J1220" s="32">
        <f t="shared" si="1088"/>
        <v>10000</v>
      </c>
      <c r="K1220" s="32">
        <f t="shared" si="1089"/>
        <v>10000</v>
      </c>
      <c r="L1220" s="32">
        <f t="shared" si="1078"/>
        <v>107000</v>
      </c>
      <c r="M1220" s="32">
        <f t="shared" si="1079"/>
        <v>107000</v>
      </c>
      <c r="N1220" s="32">
        <f t="shared" si="1080"/>
        <v>107000</v>
      </c>
      <c r="O1220" s="32">
        <f t="shared" si="1090"/>
        <v>0</v>
      </c>
      <c r="P1220" s="32">
        <f t="shared" si="1091"/>
        <v>0</v>
      </c>
      <c r="Q1220" s="32">
        <f t="shared" si="1092"/>
        <v>0</v>
      </c>
      <c r="R1220" s="32">
        <f t="shared" si="1081"/>
        <v>107000</v>
      </c>
      <c r="S1220" s="32">
        <f t="shared" si="1082"/>
        <v>107000</v>
      </c>
      <c r="T1220" s="32">
        <f t="shared" si="1083"/>
        <v>107000</v>
      </c>
      <c r="U1220" s="32">
        <f t="shared" si="1093"/>
        <v>0</v>
      </c>
      <c r="V1220" s="32">
        <f t="shared" si="1075"/>
        <v>107000</v>
      </c>
      <c r="W1220" s="32">
        <f t="shared" si="1076"/>
        <v>107000</v>
      </c>
      <c r="X1220" s="32">
        <f t="shared" si="1077"/>
        <v>107000</v>
      </c>
      <c r="Y1220" s="32">
        <f t="shared" si="1094"/>
        <v>0</v>
      </c>
      <c r="Z1220" s="32">
        <f t="shared" si="1095"/>
        <v>0</v>
      </c>
      <c r="AA1220" s="32">
        <f t="shared" si="1096"/>
        <v>0</v>
      </c>
      <c r="AB1220" s="32">
        <f t="shared" si="1071"/>
        <v>107000</v>
      </c>
      <c r="AC1220" s="32">
        <f t="shared" si="1072"/>
        <v>107000</v>
      </c>
      <c r="AD1220" s="32">
        <f t="shared" si="1073"/>
        <v>107000</v>
      </c>
      <c r="AE1220" s="32">
        <f t="shared" si="1097"/>
        <v>0</v>
      </c>
      <c r="AF1220" s="33"/>
      <c r="AG1220" s="34"/>
      <c r="AH1220" s="1" t="str">
        <f t="shared" si="1074"/>
        <v/>
      </c>
    </row>
    <row r="1221" ht="47.25">
      <c r="A1221" s="14" t="s">
        <v>800</v>
      </c>
      <c r="B1221" s="15" t="s">
        <v>55</v>
      </c>
      <c r="C1221" s="14"/>
      <c r="D1221" s="14"/>
      <c r="E1221" s="31" t="s">
        <v>56</v>
      </c>
      <c r="F1221" s="32">
        <f t="shared" si="1084"/>
        <v>97000</v>
      </c>
      <c r="G1221" s="32">
        <f t="shared" si="1085"/>
        <v>97000</v>
      </c>
      <c r="H1221" s="32">
        <f t="shared" si="1086"/>
        <v>97000</v>
      </c>
      <c r="I1221" s="32">
        <f t="shared" si="1087"/>
        <v>10000</v>
      </c>
      <c r="J1221" s="32">
        <f t="shared" si="1088"/>
        <v>10000</v>
      </c>
      <c r="K1221" s="32">
        <f t="shared" si="1089"/>
        <v>10000</v>
      </c>
      <c r="L1221" s="32">
        <f t="shared" si="1078"/>
        <v>107000</v>
      </c>
      <c r="M1221" s="32">
        <f t="shared" si="1079"/>
        <v>107000</v>
      </c>
      <c r="N1221" s="32">
        <f t="shared" si="1080"/>
        <v>107000</v>
      </c>
      <c r="O1221" s="32">
        <f t="shared" si="1090"/>
        <v>0</v>
      </c>
      <c r="P1221" s="32">
        <f t="shared" si="1091"/>
        <v>0</v>
      </c>
      <c r="Q1221" s="32">
        <f t="shared" si="1092"/>
        <v>0</v>
      </c>
      <c r="R1221" s="32">
        <f t="shared" si="1081"/>
        <v>107000</v>
      </c>
      <c r="S1221" s="32">
        <f t="shared" si="1082"/>
        <v>107000</v>
      </c>
      <c r="T1221" s="32">
        <f t="shared" si="1083"/>
        <v>107000</v>
      </c>
      <c r="U1221" s="32">
        <f t="shared" si="1093"/>
        <v>0</v>
      </c>
      <c r="V1221" s="32">
        <f t="shared" si="1075"/>
        <v>107000</v>
      </c>
      <c r="W1221" s="32">
        <f t="shared" si="1076"/>
        <v>107000</v>
      </c>
      <c r="X1221" s="32">
        <f t="shared" si="1077"/>
        <v>107000</v>
      </c>
      <c r="Y1221" s="32">
        <f t="shared" si="1094"/>
        <v>0</v>
      </c>
      <c r="Z1221" s="32">
        <f t="shared" si="1095"/>
        <v>0</v>
      </c>
      <c r="AA1221" s="32">
        <f t="shared" si="1096"/>
        <v>0</v>
      </c>
      <c r="AB1221" s="32">
        <f t="shared" si="1071"/>
        <v>107000</v>
      </c>
      <c r="AC1221" s="32">
        <f t="shared" si="1072"/>
        <v>107000</v>
      </c>
      <c r="AD1221" s="32">
        <f t="shared" si="1073"/>
        <v>107000</v>
      </c>
      <c r="AE1221" s="32">
        <f t="shared" si="1097"/>
        <v>0</v>
      </c>
      <c r="AF1221" s="33"/>
      <c r="AG1221" s="34"/>
      <c r="AH1221" s="1" t="str">
        <f t="shared" si="1074"/>
        <v/>
      </c>
    </row>
    <row r="1222">
      <c r="A1222" s="14" t="s">
        <v>800</v>
      </c>
      <c r="B1222" s="15">
        <v>600</v>
      </c>
      <c r="C1222" s="14" t="s">
        <v>238</v>
      </c>
      <c r="D1222" s="14" t="s">
        <v>67</v>
      </c>
      <c r="E1222" s="31" t="s">
        <v>532</v>
      </c>
      <c r="F1222" s="32">
        <v>97000</v>
      </c>
      <c r="G1222" s="32">
        <v>97000</v>
      </c>
      <c r="H1222" s="32">
        <v>97000</v>
      </c>
      <c r="I1222" s="32">
        <v>10000</v>
      </c>
      <c r="J1222" s="32">
        <v>10000</v>
      </c>
      <c r="K1222" s="32">
        <v>10000</v>
      </c>
      <c r="L1222" s="32">
        <f t="shared" si="1078"/>
        <v>107000</v>
      </c>
      <c r="M1222" s="32">
        <f t="shared" si="1079"/>
        <v>107000</v>
      </c>
      <c r="N1222" s="32">
        <f t="shared" si="1080"/>
        <v>107000</v>
      </c>
      <c r="O1222" s="32"/>
      <c r="P1222" s="32"/>
      <c r="Q1222" s="32"/>
      <c r="R1222" s="32">
        <f t="shared" si="1081"/>
        <v>107000</v>
      </c>
      <c r="S1222" s="32">
        <f t="shared" si="1082"/>
        <v>107000</v>
      </c>
      <c r="T1222" s="32">
        <f t="shared" si="1083"/>
        <v>107000</v>
      </c>
      <c r="U1222" s="32"/>
      <c r="V1222" s="32">
        <f t="shared" si="1075"/>
        <v>107000</v>
      </c>
      <c r="W1222" s="32">
        <f t="shared" si="1076"/>
        <v>107000</v>
      </c>
      <c r="X1222" s="32">
        <f t="shared" si="1077"/>
        <v>107000</v>
      </c>
      <c r="Y1222" s="32"/>
      <c r="Z1222" s="32"/>
      <c r="AA1222" s="32"/>
      <c r="AB1222" s="32">
        <f t="shared" si="1071"/>
        <v>107000</v>
      </c>
      <c r="AC1222" s="32">
        <f t="shared" si="1072"/>
        <v>107000</v>
      </c>
      <c r="AD1222" s="32">
        <f t="shared" si="1073"/>
        <v>107000</v>
      </c>
      <c r="AE1222" s="32"/>
      <c r="AF1222" s="33"/>
      <c r="AG1222" s="34" t="s">
        <v>802</v>
      </c>
      <c r="AH1222" s="1" t="str">
        <f t="shared" si="1074"/>
        <v>0409</v>
      </c>
    </row>
    <row r="1223">
      <c r="A1223" s="14" t="s">
        <v>803</v>
      </c>
      <c r="B1223" s="15"/>
      <c r="C1223" s="14"/>
      <c r="D1223" s="14"/>
      <c r="E1223" s="35" t="s">
        <v>599</v>
      </c>
      <c r="F1223" s="32"/>
      <c r="G1223" s="32"/>
      <c r="H1223" s="32"/>
      <c r="I1223" s="32">
        <f t="shared" si="1087"/>
        <v>95000</v>
      </c>
      <c r="J1223" s="32">
        <f t="shared" si="1088"/>
        <v>0</v>
      </c>
      <c r="K1223" s="32">
        <f t="shared" si="1089"/>
        <v>0</v>
      </c>
      <c r="L1223" s="32">
        <f t="shared" si="1078"/>
        <v>95000</v>
      </c>
      <c r="M1223" s="32">
        <f t="shared" si="1079"/>
        <v>0</v>
      </c>
      <c r="N1223" s="32">
        <f t="shared" si="1080"/>
        <v>0</v>
      </c>
      <c r="O1223" s="32">
        <f t="shared" si="1090"/>
        <v>0</v>
      </c>
      <c r="P1223" s="32">
        <f t="shared" si="1091"/>
        <v>0</v>
      </c>
      <c r="Q1223" s="32">
        <f t="shared" si="1092"/>
        <v>0</v>
      </c>
      <c r="R1223" s="32">
        <f t="shared" si="1081"/>
        <v>95000</v>
      </c>
      <c r="S1223" s="32">
        <f t="shared" si="1082"/>
        <v>0</v>
      </c>
      <c r="T1223" s="32">
        <f t="shared" si="1083"/>
        <v>0</v>
      </c>
      <c r="U1223" s="32">
        <f t="shared" si="1093"/>
        <v>0</v>
      </c>
      <c r="V1223" s="32">
        <f t="shared" si="1075"/>
        <v>95000</v>
      </c>
      <c r="W1223" s="32">
        <f t="shared" si="1076"/>
        <v>0</v>
      </c>
      <c r="X1223" s="32">
        <f t="shared" si="1077"/>
        <v>0</v>
      </c>
      <c r="Y1223" s="32">
        <f t="shared" si="1094"/>
        <v>0</v>
      </c>
      <c r="Z1223" s="32">
        <f t="shared" si="1095"/>
        <v>0</v>
      </c>
      <c r="AA1223" s="32">
        <f t="shared" si="1096"/>
        <v>0</v>
      </c>
      <c r="AB1223" s="32">
        <f t="shared" si="1071"/>
        <v>95000</v>
      </c>
      <c r="AC1223" s="32">
        <f t="shared" si="1072"/>
        <v>0</v>
      </c>
      <c r="AD1223" s="32">
        <f t="shared" si="1073"/>
        <v>0</v>
      </c>
      <c r="AE1223" s="32">
        <f t="shared" si="1097"/>
        <v>0</v>
      </c>
      <c r="AF1223" s="33"/>
      <c r="AG1223" s="34"/>
      <c r="AH1223" s="1" t="str">
        <f t="shared" si="1074"/>
        <v/>
      </c>
    </row>
    <row r="1224">
      <c r="A1224" s="14" t="s">
        <v>804</v>
      </c>
      <c r="B1224" s="15"/>
      <c r="C1224" s="14"/>
      <c r="D1224" s="14"/>
      <c r="E1224" s="35" t="s">
        <v>601</v>
      </c>
      <c r="F1224" s="32"/>
      <c r="G1224" s="32"/>
      <c r="H1224" s="32"/>
      <c r="I1224" s="32">
        <f t="shared" si="1087"/>
        <v>95000</v>
      </c>
      <c r="J1224" s="32">
        <f t="shared" si="1088"/>
        <v>0</v>
      </c>
      <c r="K1224" s="32">
        <f t="shared" si="1089"/>
        <v>0</v>
      </c>
      <c r="L1224" s="32">
        <f t="shared" si="1078"/>
        <v>95000</v>
      </c>
      <c r="M1224" s="32">
        <f t="shared" si="1079"/>
        <v>0</v>
      </c>
      <c r="N1224" s="32">
        <f t="shared" si="1080"/>
        <v>0</v>
      </c>
      <c r="O1224" s="32">
        <f t="shared" si="1090"/>
        <v>0</v>
      </c>
      <c r="P1224" s="32">
        <f t="shared" si="1091"/>
        <v>0</v>
      </c>
      <c r="Q1224" s="32">
        <f t="shared" si="1092"/>
        <v>0</v>
      </c>
      <c r="R1224" s="32">
        <f t="shared" si="1081"/>
        <v>95000</v>
      </c>
      <c r="S1224" s="32">
        <f t="shared" si="1082"/>
        <v>0</v>
      </c>
      <c r="T1224" s="32">
        <f t="shared" si="1083"/>
        <v>0</v>
      </c>
      <c r="U1224" s="32">
        <f t="shared" si="1093"/>
        <v>0</v>
      </c>
      <c r="V1224" s="32">
        <f t="shared" si="1075"/>
        <v>95000</v>
      </c>
      <c r="W1224" s="32">
        <f t="shared" si="1076"/>
        <v>0</v>
      </c>
      <c r="X1224" s="32">
        <f t="shared" si="1077"/>
        <v>0</v>
      </c>
      <c r="Y1224" s="32">
        <f t="shared" si="1094"/>
        <v>0</v>
      </c>
      <c r="Z1224" s="32">
        <f t="shared" si="1095"/>
        <v>0</v>
      </c>
      <c r="AA1224" s="32">
        <f t="shared" si="1096"/>
        <v>0</v>
      </c>
      <c r="AB1224" s="32">
        <f t="shared" si="1071"/>
        <v>95000</v>
      </c>
      <c r="AC1224" s="32">
        <f t="shared" si="1072"/>
        <v>0</v>
      </c>
      <c r="AD1224" s="32">
        <f t="shared" si="1073"/>
        <v>0</v>
      </c>
      <c r="AE1224" s="32">
        <f t="shared" si="1097"/>
        <v>0</v>
      </c>
      <c r="AF1224" s="33"/>
      <c r="AG1224" s="34"/>
      <c r="AH1224" s="1" t="str">
        <f t="shared" si="1074"/>
        <v/>
      </c>
    </row>
    <row r="1225">
      <c r="A1225" s="14" t="s">
        <v>804</v>
      </c>
      <c r="B1225" s="15" t="s">
        <v>55</v>
      </c>
      <c r="C1225" s="14"/>
      <c r="D1225" s="14"/>
      <c r="E1225" s="31" t="s">
        <v>56</v>
      </c>
      <c r="F1225" s="32"/>
      <c r="G1225" s="32"/>
      <c r="H1225" s="32"/>
      <c r="I1225" s="32">
        <f t="shared" si="1087"/>
        <v>95000</v>
      </c>
      <c r="J1225" s="32">
        <f t="shared" si="1088"/>
        <v>0</v>
      </c>
      <c r="K1225" s="32">
        <f t="shared" si="1089"/>
        <v>0</v>
      </c>
      <c r="L1225" s="32">
        <f t="shared" si="1078"/>
        <v>95000</v>
      </c>
      <c r="M1225" s="32">
        <f t="shared" si="1079"/>
        <v>0</v>
      </c>
      <c r="N1225" s="32">
        <f t="shared" si="1080"/>
        <v>0</v>
      </c>
      <c r="O1225" s="32">
        <f t="shared" si="1090"/>
        <v>0</v>
      </c>
      <c r="P1225" s="32">
        <f t="shared" si="1091"/>
        <v>0</v>
      </c>
      <c r="Q1225" s="32">
        <f t="shared" si="1092"/>
        <v>0</v>
      </c>
      <c r="R1225" s="32">
        <f t="shared" si="1081"/>
        <v>95000</v>
      </c>
      <c r="S1225" s="32">
        <f t="shared" si="1082"/>
        <v>0</v>
      </c>
      <c r="T1225" s="32">
        <f t="shared" si="1083"/>
        <v>0</v>
      </c>
      <c r="U1225" s="32">
        <f t="shared" si="1093"/>
        <v>0</v>
      </c>
      <c r="V1225" s="32">
        <f t="shared" si="1075"/>
        <v>95000</v>
      </c>
      <c r="W1225" s="32">
        <f t="shared" si="1076"/>
        <v>0</v>
      </c>
      <c r="X1225" s="32">
        <f t="shared" si="1077"/>
        <v>0</v>
      </c>
      <c r="Y1225" s="32">
        <f t="shared" si="1094"/>
        <v>0</v>
      </c>
      <c r="Z1225" s="32">
        <f t="shared" si="1095"/>
        <v>0</v>
      </c>
      <c r="AA1225" s="32">
        <f t="shared" si="1096"/>
        <v>0</v>
      </c>
      <c r="AB1225" s="32">
        <f t="shared" si="1071"/>
        <v>95000</v>
      </c>
      <c r="AC1225" s="32">
        <f t="shared" si="1072"/>
        <v>0</v>
      </c>
      <c r="AD1225" s="32">
        <f t="shared" si="1073"/>
        <v>0</v>
      </c>
      <c r="AE1225" s="32">
        <f t="shared" si="1097"/>
        <v>0</v>
      </c>
      <c r="AF1225" s="33"/>
      <c r="AG1225" s="34"/>
      <c r="AH1225" s="1" t="str">
        <f t="shared" si="1074"/>
        <v/>
      </c>
    </row>
    <row r="1226">
      <c r="A1226" s="14" t="s">
        <v>804</v>
      </c>
      <c r="B1226" s="15">
        <v>600</v>
      </c>
      <c r="C1226" s="14" t="s">
        <v>238</v>
      </c>
      <c r="D1226" s="14" t="s">
        <v>67</v>
      </c>
      <c r="E1226" s="31" t="s">
        <v>532</v>
      </c>
      <c r="F1226" s="32"/>
      <c r="G1226" s="32"/>
      <c r="H1226" s="32"/>
      <c r="I1226" s="32">
        <v>95000</v>
      </c>
      <c r="J1226" s="32"/>
      <c r="K1226" s="32"/>
      <c r="L1226" s="32">
        <f t="shared" si="1078"/>
        <v>95000</v>
      </c>
      <c r="M1226" s="32">
        <f t="shared" si="1079"/>
        <v>0</v>
      </c>
      <c r="N1226" s="32">
        <f t="shared" si="1080"/>
        <v>0</v>
      </c>
      <c r="O1226" s="32"/>
      <c r="P1226" s="32"/>
      <c r="Q1226" s="32"/>
      <c r="R1226" s="32">
        <f t="shared" si="1081"/>
        <v>95000</v>
      </c>
      <c r="S1226" s="32">
        <f t="shared" si="1082"/>
        <v>0</v>
      </c>
      <c r="T1226" s="32">
        <f t="shared" si="1083"/>
        <v>0</v>
      </c>
      <c r="U1226" s="32"/>
      <c r="V1226" s="32">
        <f t="shared" si="1075"/>
        <v>95000</v>
      </c>
      <c r="W1226" s="32">
        <f t="shared" si="1076"/>
        <v>0</v>
      </c>
      <c r="X1226" s="32">
        <f t="shared" si="1077"/>
        <v>0</v>
      </c>
      <c r="Y1226" s="32"/>
      <c r="Z1226" s="32"/>
      <c r="AA1226" s="32"/>
      <c r="AB1226" s="32">
        <f t="shared" si="1071"/>
        <v>95000</v>
      </c>
      <c r="AC1226" s="32">
        <f t="shared" si="1072"/>
        <v>0</v>
      </c>
      <c r="AD1226" s="32">
        <f t="shared" si="1073"/>
        <v>0</v>
      </c>
      <c r="AE1226" s="32"/>
      <c r="AF1226" s="33"/>
      <c r="AG1226" s="34">
        <v>110</v>
      </c>
      <c r="AH1226" s="1" t="str">
        <f t="shared" si="1074"/>
        <v>0409</v>
      </c>
    </row>
    <row r="1227" s="24" customFormat="1">
      <c r="A1227" s="25" t="s">
        <v>805</v>
      </c>
      <c r="B1227" s="26"/>
      <c r="C1227" s="25"/>
      <c r="D1227" s="25"/>
      <c r="E1227" s="27" t="s">
        <v>58</v>
      </c>
      <c r="F1227" s="28">
        <f>F1228+F1249+F1260+F1276+F1294</f>
        <v>1062940.5</v>
      </c>
      <c r="G1227" s="28">
        <f>G1228+G1249+G1260+G1276+G1294</f>
        <v>1069327.5</v>
      </c>
      <c r="H1227" s="28">
        <f>H1228+H1249+H1260+H1276+H1294</f>
        <v>1113040.3</v>
      </c>
      <c r="I1227" s="28">
        <f>I1228+I1249+I1260+I1276+I1294</f>
        <v>94248.058000000005</v>
      </c>
      <c r="J1227" s="28">
        <f>J1228+J1249+J1260+J1276+J1294</f>
        <v>82487.157999999996</v>
      </c>
      <c r="K1227" s="28">
        <f>K1228+K1249+K1260+K1276+K1294</f>
        <v>126045.158</v>
      </c>
      <c r="L1227" s="28">
        <f t="shared" si="1078"/>
        <v>1157188.558</v>
      </c>
      <c r="M1227" s="28">
        <f t="shared" si="1079"/>
        <v>1151814.6580000001</v>
      </c>
      <c r="N1227" s="28">
        <f t="shared" si="1080"/>
        <v>1239085.4580000001</v>
      </c>
      <c r="O1227" s="28">
        <f>O1228+O1249+O1260+O1276+O1294</f>
        <v>260876.74100000001</v>
      </c>
      <c r="P1227" s="28">
        <f>P1228+P1249+P1260+P1276+P1294</f>
        <v>42127.400000000001</v>
      </c>
      <c r="Q1227" s="28">
        <f>Q1228+Q1249+Q1260+Q1276+Q1294</f>
        <v>0</v>
      </c>
      <c r="R1227" s="28">
        <f t="shared" si="1081"/>
        <v>1418065.2989999999</v>
      </c>
      <c r="S1227" s="28">
        <f t="shared" si="1082"/>
        <v>1193942.058</v>
      </c>
      <c r="T1227" s="28">
        <f t="shared" si="1083"/>
        <v>1239085.4580000001</v>
      </c>
      <c r="U1227" s="28">
        <f>U1228+U1249+U1260+U1276+U1294</f>
        <v>-2651.6999999999998</v>
      </c>
      <c r="V1227" s="28">
        <f t="shared" si="1075"/>
        <v>1415413.5989999999</v>
      </c>
      <c r="W1227" s="28">
        <f t="shared" si="1076"/>
        <v>1193942.058</v>
      </c>
      <c r="X1227" s="28">
        <f t="shared" si="1077"/>
        <v>1239085.4580000001</v>
      </c>
      <c r="Y1227" s="28">
        <f>Y1228+Y1249+Y1260+Y1276+Y1294</f>
        <v>45230.700000000004</v>
      </c>
      <c r="Z1227" s="28">
        <f>Z1228+Z1249+Z1260+Z1276+Z1294</f>
        <v>0</v>
      </c>
      <c r="AA1227" s="28">
        <f>AA1228+AA1249+AA1260+AA1276+AA1294</f>
        <v>0</v>
      </c>
      <c r="AB1227" s="28">
        <f t="shared" si="1071"/>
        <v>1460644.2989999999</v>
      </c>
      <c r="AC1227" s="28">
        <f t="shared" si="1072"/>
        <v>1193942.058</v>
      </c>
      <c r="AD1227" s="28">
        <f t="shared" si="1073"/>
        <v>1239085.4580000001</v>
      </c>
      <c r="AE1227" s="28">
        <f>AE1228+AE1249+AE1260+AE1276+AE1294</f>
        <v>0</v>
      </c>
      <c r="AF1227" s="29"/>
      <c r="AG1227" s="30"/>
      <c r="AH1227" s="24" t="str">
        <f t="shared" si="1074"/>
        <v/>
      </c>
    </row>
    <row r="1228" ht="47.25">
      <c r="A1228" s="14" t="s">
        <v>806</v>
      </c>
      <c r="B1228" s="15"/>
      <c r="C1228" s="14"/>
      <c r="D1228" s="14"/>
      <c r="E1228" s="31" t="s">
        <v>807</v>
      </c>
      <c r="F1228" s="32">
        <f>F1229+F1236+F1240+F1246+F1243</f>
        <v>206317.60000000001</v>
      </c>
      <c r="G1228" s="32">
        <f>G1229+G1236+G1240+G1246+G1243</f>
        <v>185170.5</v>
      </c>
      <c r="H1228" s="32">
        <f>H1229+H1236+H1240+H1246+H1243</f>
        <v>195374.5</v>
      </c>
      <c r="I1228" s="32">
        <f>I1229+I1236+I1240+I1246+I1243</f>
        <v>0</v>
      </c>
      <c r="J1228" s="32">
        <f>J1229+J1236+J1240+J1246+J1243</f>
        <v>0</v>
      </c>
      <c r="K1228" s="32">
        <f>K1229+K1236+K1240+K1246+K1243</f>
        <v>0</v>
      </c>
      <c r="L1228" s="32">
        <f t="shared" si="1078"/>
        <v>206317.60000000001</v>
      </c>
      <c r="M1228" s="32">
        <f t="shared" si="1079"/>
        <v>185170.5</v>
      </c>
      <c r="N1228" s="32">
        <f t="shared" si="1080"/>
        <v>195374.5</v>
      </c>
      <c r="O1228" s="32">
        <f>O1229+O1236+O1240+O1246+O1243</f>
        <v>-1051.4109999999991</v>
      </c>
      <c r="P1228" s="32">
        <f>P1229+P1236+P1240+P1246+P1243</f>
        <v>0</v>
      </c>
      <c r="Q1228" s="32">
        <f>Q1229+Q1236+Q1240+Q1246+Q1243</f>
        <v>0</v>
      </c>
      <c r="R1228" s="32">
        <f t="shared" si="1081"/>
        <v>205266.18900000001</v>
      </c>
      <c r="S1228" s="32">
        <f t="shared" si="1082"/>
        <v>185170.5</v>
      </c>
      <c r="T1228" s="32">
        <f t="shared" si="1083"/>
        <v>195374.5</v>
      </c>
      <c r="U1228" s="32">
        <f>U1229+U1236+U1240+U1246+U1243</f>
        <v>-2651.6999999999998</v>
      </c>
      <c r="V1228" s="32">
        <f t="shared" si="1075"/>
        <v>202614.489</v>
      </c>
      <c r="W1228" s="32">
        <f t="shared" si="1076"/>
        <v>185170.5</v>
      </c>
      <c r="X1228" s="32">
        <f t="shared" si="1077"/>
        <v>195374.5</v>
      </c>
      <c r="Y1228" s="32">
        <f>Y1229+Y1236+Y1240+Y1246+Y1243</f>
        <v>47592.300000000003</v>
      </c>
      <c r="Z1228" s="32">
        <f>Z1229+Z1236+Z1240+Z1246+Z1243</f>
        <v>0</v>
      </c>
      <c r="AA1228" s="32">
        <f>AA1229+AA1236+AA1240+AA1246+AA1243</f>
        <v>0</v>
      </c>
      <c r="AB1228" s="32">
        <f t="shared" si="1071"/>
        <v>250206.78899999999</v>
      </c>
      <c r="AC1228" s="32">
        <f t="shared" si="1072"/>
        <v>185170.5</v>
      </c>
      <c r="AD1228" s="32">
        <f t="shared" si="1073"/>
        <v>195374.5</v>
      </c>
      <c r="AE1228" s="32">
        <f>AE1229+AE1236+AE1240+AE1246+AE1243</f>
        <v>0</v>
      </c>
      <c r="AF1228" s="33"/>
      <c r="AG1228" s="34"/>
      <c r="AH1228" s="1" t="str">
        <f t="shared" si="1074"/>
        <v/>
      </c>
    </row>
    <row r="1229" ht="47.25">
      <c r="A1229" s="14" t="s">
        <v>808</v>
      </c>
      <c r="B1229" s="15"/>
      <c r="C1229" s="14"/>
      <c r="D1229" s="14"/>
      <c r="E1229" s="31" t="s">
        <v>150</v>
      </c>
      <c r="F1229" s="32">
        <f>F1230+F1232+F1234</f>
        <v>32545.700000000001</v>
      </c>
      <c r="G1229" s="32">
        <f>G1230+G1232+G1234</f>
        <v>33361</v>
      </c>
      <c r="H1229" s="32">
        <f>H1230+H1232+H1234</f>
        <v>33361</v>
      </c>
      <c r="I1229" s="32">
        <f>I1230+I1232+I1234</f>
        <v>0</v>
      </c>
      <c r="J1229" s="32">
        <f>J1230+J1232+J1234</f>
        <v>0</v>
      </c>
      <c r="K1229" s="32">
        <f>K1230+K1232+K1234</f>
        <v>0</v>
      </c>
      <c r="L1229" s="32">
        <f t="shared" si="1078"/>
        <v>32545.700000000001</v>
      </c>
      <c r="M1229" s="32">
        <f t="shared" si="1079"/>
        <v>33361</v>
      </c>
      <c r="N1229" s="32">
        <f t="shared" si="1080"/>
        <v>33361</v>
      </c>
      <c r="O1229" s="32">
        <f>O1230+O1232+O1234</f>
        <v>0</v>
      </c>
      <c r="P1229" s="32">
        <f>P1230+P1232+P1234</f>
        <v>0</v>
      </c>
      <c r="Q1229" s="32">
        <f>Q1230+Q1232+Q1234</f>
        <v>0</v>
      </c>
      <c r="R1229" s="32">
        <f t="shared" si="1081"/>
        <v>32545.700000000001</v>
      </c>
      <c r="S1229" s="32">
        <f t="shared" si="1082"/>
        <v>33361</v>
      </c>
      <c r="T1229" s="32">
        <f t="shared" si="1083"/>
        <v>33361</v>
      </c>
      <c r="U1229" s="32">
        <f>U1230+U1232+U1234</f>
        <v>0</v>
      </c>
      <c r="V1229" s="32">
        <f t="shared" si="1075"/>
        <v>32545.700000000001</v>
      </c>
      <c r="W1229" s="32">
        <f t="shared" si="1076"/>
        <v>33361</v>
      </c>
      <c r="X1229" s="32">
        <f t="shared" si="1077"/>
        <v>33361</v>
      </c>
      <c r="Y1229" s="32">
        <f>Y1230+Y1232+Y1234</f>
        <v>-407.69999999999999</v>
      </c>
      <c r="Z1229" s="32">
        <f>Z1230+Z1232+Z1234</f>
        <v>0</v>
      </c>
      <c r="AA1229" s="32">
        <f>AA1230+AA1232+AA1234</f>
        <v>0</v>
      </c>
      <c r="AB1229" s="32">
        <f t="shared" si="1071"/>
        <v>32138</v>
      </c>
      <c r="AC1229" s="32">
        <f t="shared" si="1072"/>
        <v>33361</v>
      </c>
      <c r="AD1229" s="32">
        <f t="shared" si="1073"/>
        <v>33361</v>
      </c>
      <c r="AE1229" s="32">
        <f>AE1230+AE1232+AE1234</f>
        <v>0</v>
      </c>
      <c r="AF1229" s="33"/>
      <c r="AG1229" s="34"/>
      <c r="AH1229" s="1" t="str">
        <f t="shared" si="1074"/>
        <v/>
      </c>
    </row>
    <row r="1230" ht="94.5">
      <c r="A1230" s="14" t="s">
        <v>808</v>
      </c>
      <c r="B1230" s="15" t="s">
        <v>151</v>
      </c>
      <c r="C1230" s="14"/>
      <c r="D1230" s="14"/>
      <c r="E1230" s="31" t="s">
        <v>152</v>
      </c>
      <c r="F1230" s="32">
        <f>F1231</f>
        <v>28931.099999999999</v>
      </c>
      <c r="G1230" s="32">
        <f>G1231</f>
        <v>29746.400000000001</v>
      </c>
      <c r="H1230" s="32">
        <f>H1231</f>
        <v>29746.400000000001</v>
      </c>
      <c r="I1230" s="32">
        <f>I1231</f>
        <v>0</v>
      </c>
      <c r="J1230" s="32">
        <f>J1231</f>
        <v>0</v>
      </c>
      <c r="K1230" s="32">
        <f>K1231</f>
        <v>0</v>
      </c>
      <c r="L1230" s="32">
        <f t="shared" si="1078"/>
        <v>28931.099999999999</v>
      </c>
      <c r="M1230" s="32">
        <f t="shared" si="1079"/>
        <v>29746.400000000001</v>
      </c>
      <c r="N1230" s="32">
        <f t="shared" si="1080"/>
        <v>29746.400000000001</v>
      </c>
      <c r="O1230" s="32">
        <f>O1231</f>
        <v>0</v>
      </c>
      <c r="P1230" s="32">
        <f>P1231</f>
        <v>0</v>
      </c>
      <c r="Q1230" s="32">
        <f>Q1231</f>
        <v>0</v>
      </c>
      <c r="R1230" s="32">
        <f t="shared" si="1081"/>
        <v>28931.099999999999</v>
      </c>
      <c r="S1230" s="32">
        <f t="shared" si="1082"/>
        <v>29746.400000000001</v>
      </c>
      <c r="T1230" s="32">
        <f t="shared" si="1083"/>
        <v>29746.400000000001</v>
      </c>
      <c r="U1230" s="32">
        <f>U1231</f>
        <v>0</v>
      </c>
      <c r="V1230" s="32">
        <f t="shared" si="1075"/>
        <v>28931.099999999999</v>
      </c>
      <c r="W1230" s="32">
        <f t="shared" si="1076"/>
        <v>29746.400000000001</v>
      </c>
      <c r="X1230" s="32">
        <f t="shared" si="1077"/>
        <v>29746.400000000001</v>
      </c>
      <c r="Y1230" s="32">
        <f>Y1231</f>
        <v>-407.69999999999999</v>
      </c>
      <c r="Z1230" s="32">
        <f>Z1231</f>
        <v>0</v>
      </c>
      <c r="AA1230" s="32">
        <f>AA1231</f>
        <v>0</v>
      </c>
      <c r="AB1230" s="32">
        <f t="shared" si="1071"/>
        <v>28523.399999999998</v>
      </c>
      <c r="AC1230" s="32">
        <f t="shared" si="1072"/>
        <v>29746.400000000001</v>
      </c>
      <c r="AD1230" s="32">
        <f t="shared" si="1073"/>
        <v>29746.400000000001</v>
      </c>
      <c r="AE1230" s="32">
        <f>AE1231</f>
        <v>0</v>
      </c>
      <c r="AF1230" s="33"/>
      <c r="AG1230" s="34"/>
      <c r="AH1230" s="1" t="str">
        <f t="shared" si="1074"/>
        <v/>
      </c>
    </row>
    <row r="1231" ht="31.5">
      <c r="A1231" s="14" t="s">
        <v>808</v>
      </c>
      <c r="B1231" s="15">
        <v>100</v>
      </c>
      <c r="C1231" s="14" t="s">
        <v>50</v>
      </c>
      <c r="D1231" s="14" t="s">
        <v>50</v>
      </c>
      <c r="E1231" s="31" t="s">
        <v>673</v>
      </c>
      <c r="F1231" s="32">
        <v>28931.099999999999</v>
      </c>
      <c r="G1231" s="32">
        <v>29746.400000000001</v>
      </c>
      <c r="H1231" s="32">
        <v>29746.400000000001</v>
      </c>
      <c r="I1231" s="32"/>
      <c r="J1231" s="32"/>
      <c r="K1231" s="32"/>
      <c r="L1231" s="32">
        <f t="shared" si="1078"/>
        <v>28931.099999999999</v>
      </c>
      <c r="M1231" s="32">
        <f t="shared" si="1079"/>
        <v>29746.400000000001</v>
      </c>
      <c r="N1231" s="32">
        <f t="shared" si="1080"/>
        <v>29746.400000000001</v>
      </c>
      <c r="O1231" s="32"/>
      <c r="P1231" s="32"/>
      <c r="Q1231" s="32"/>
      <c r="R1231" s="32">
        <f t="shared" si="1081"/>
        <v>28931.099999999999</v>
      </c>
      <c r="S1231" s="32">
        <f t="shared" si="1082"/>
        <v>29746.400000000001</v>
      </c>
      <c r="T1231" s="32">
        <f t="shared" si="1083"/>
        <v>29746.400000000001</v>
      </c>
      <c r="U1231" s="32"/>
      <c r="V1231" s="32">
        <f t="shared" si="1075"/>
        <v>28931.099999999999</v>
      </c>
      <c r="W1231" s="32">
        <f t="shared" si="1076"/>
        <v>29746.400000000001</v>
      </c>
      <c r="X1231" s="32">
        <f t="shared" si="1077"/>
        <v>29746.400000000001</v>
      </c>
      <c r="Y1231" s="32">
        <v>-407.69999999999999</v>
      </c>
      <c r="Z1231" s="32"/>
      <c r="AA1231" s="32"/>
      <c r="AB1231" s="32">
        <f t="shared" si="1071"/>
        <v>28523.399999999998</v>
      </c>
      <c r="AC1231" s="32">
        <f t="shared" si="1072"/>
        <v>29746.400000000001</v>
      </c>
      <c r="AD1231" s="32">
        <f t="shared" si="1073"/>
        <v>29746.400000000001</v>
      </c>
      <c r="AE1231" s="32"/>
      <c r="AF1231" s="33"/>
      <c r="AG1231" s="34"/>
      <c r="AH1231" s="1" t="str">
        <f t="shared" si="1074"/>
        <v>0505</v>
      </c>
    </row>
    <row r="1232" ht="31.5">
      <c r="A1232" s="14" t="s">
        <v>808</v>
      </c>
      <c r="B1232" s="15" t="s">
        <v>48</v>
      </c>
      <c r="C1232" s="14"/>
      <c r="D1232" s="14"/>
      <c r="E1232" s="31" t="s">
        <v>49</v>
      </c>
      <c r="F1232" s="32">
        <f>F1233</f>
        <v>3600.9000000000001</v>
      </c>
      <c r="G1232" s="32">
        <f>G1233</f>
        <v>3601.2000000000003</v>
      </c>
      <c r="H1232" s="32">
        <f>H1233</f>
        <v>3601.4000000000001</v>
      </c>
      <c r="I1232" s="32">
        <f>I1233</f>
        <v>0</v>
      </c>
      <c r="J1232" s="32">
        <f>J1233</f>
        <v>0</v>
      </c>
      <c r="K1232" s="32">
        <f>K1233</f>
        <v>0</v>
      </c>
      <c r="L1232" s="32">
        <f t="shared" si="1078"/>
        <v>3600.9000000000001</v>
      </c>
      <c r="M1232" s="32">
        <f t="shared" si="1079"/>
        <v>3601.2000000000003</v>
      </c>
      <c r="N1232" s="32">
        <f t="shared" si="1080"/>
        <v>3601.4000000000001</v>
      </c>
      <c r="O1232" s="32">
        <f>O1233</f>
        <v>0</v>
      </c>
      <c r="P1232" s="32">
        <f>P1233</f>
        <v>0</v>
      </c>
      <c r="Q1232" s="32">
        <f>Q1233</f>
        <v>0</v>
      </c>
      <c r="R1232" s="32">
        <f t="shared" si="1081"/>
        <v>3600.9000000000001</v>
      </c>
      <c r="S1232" s="32">
        <f t="shared" si="1082"/>
        <v>3601.2000000000003</v>
      </c>
      <c r="T1232" s="32">
        <f t="shared" si="1083"/>
        <v>3601.4000000000001</v>
      </c>
      <c r="U1232" s="32">
        <f>U1233</f>
        <v>0</v>
      </c>
      <c r="V1232" s="32">
        <f t="shared" si="1075"/>
        <v>3600.9000000000001</v>
      </c>
      <c r="W1232" s="32">
        <f t="shared" si="1076"/>
        <v>3601.2000000000003</v>
      </c>
      <c r="X1232" s="32">
        <f t="shared" si="1077"/>
        <v>3601.4000000000001</v>
      </c>
      <c r="Y1232" s="32">
        <f>Y1233</f>
        <v>0</v>
      </c>
      <c r="Z1232" s="32">
        <f>Z1233</f>
        <v>0</v>
      </c>
      <c r="AA1232" s="32">
        <f>AA1233</f>
        <v>0</v>
      </c>
      <c r="AB1232" s="32">
        <f t="shared" si="1071"/>
        <v>3600.9000000000001</v>
      </c>
      <c r="AC1232" s="32">
        <f t="shared" si="1072"/>
        <v>3601.2000000000003</v>
      </c>
      <c r="AD1232" s="32">
        <f t="shared" si="1073"/>
        <v>3601.4000000000001</v>
      </c>
      <c r="AE1232" s="32">
        <f>AE1233</f>
        <v>0</v>
      </c>
      <c r="AF1232" s="33"/>
      <c r="AG1232" s="34"/>
      <c r="AH1232" s="1" t="str">
        <f t="shared" si="1074"/>
        <v/>
      </c>
    </row>
    <row r="1233" ht="31.5">
      <c r="A1233" s="14" t="s">
        <v>808</v>
      </c>
      <c r="B1233" s="15">
        <v>200</v>
      </c>
      <c r="C1233" s="14" t="s">
        <v>50</v>
      </c>
      <c r="D1233" s="14" t="s">
        <v>50</v>
      </c>
      <c r="E1233" s="31" t="s">
        <v>673</v>
      </c>
      <c r="F1233" s="32">
        <v>3600.9000000000001</v>
      </c>
      <c r="G1233" s="32">
        <v>3601.2000000000003</v>
      </c>
      <c r="H1233" s="32">
        <v>3601.4000000000001</v>
      </c>
      <c r="I1233" s="32"/>
      <c r="J1233" s="32"/>
      <c r="K1233" s="32"/>
      <c r="L1233" s="32">
        <f t="shared" si="1078"/>
        <v>3600.9000000000001</v>
      </c>
      <c r="M1233" s="32">
        <f t="shared" si="1079"/>
        <v>3601.2000000000003</v>
      </c>
      <c r="N1233" s="32">
        <f t="shared" si="1080"/>
        <v>3601.4000000000001</v>
      </c>
      <c r="O1233" s="32"/>
      <c r="P1233" s="32"/>
      <c r="Q1233" s="32"/>
      <c r="R1233" s="32">
        <f t="shared" si="1081"/>
        <v>3600.9000000000001</v>
      </c>
      <c r="S1233" s="32">
        <f t="shared" si="1082"/>
        <v>3601.2000000000003</v>
      </c>
      <c r="T1233" s="32">
        <f t="shared" si="1083"/>
        <v>3601.4000000000001</v>
      </c>
      <c r="U1233" s="32"/>
      <c r="V1233" s="32">
        <f t="shared" si="1075"/>
        <v>3600.9000000000001</v>
      </c>
      <c r="W1233" s="32">
        <f t="shared" si="1076"/>
        <v>3601.2000000000003</v>
      </c>
      <c r="X1233" s="32">
        <f t="shared" si="1077"/>
        <v>3601.4000000000001</v>
      </c>
      <c r="Y1233" s="32"/>
      <c r="Z1233" s="32"/>
      <c r="AA1233" s="32"/>
      <c r="AB1233" s="32">
        <f t="shared" si="1071"/>
        <v>3600.9000000000001</v>
      </c>
      <c r="AC1233" s="32">
        <f t="shared" si="1072"/>
        <v>3601.2000000000003</v>
      </c>
      <c r="AD1233" s="32">
        <f t="shared" si="1073"/>
        <v>3601.4000000000001</v>
      </c>
      <c r="AE1233" s="32"/>
      <c r="AF1233" s="33"/>
      <c r="AG1233" s="34"/>
      <c r="AH1233" s="1" t="str">
        <f t="shared" si="1074"/>
        <v>0505</v>
      </c>
    </row>
    <row r="1234">
      <c r="A1234" s="14" t="s">
        <v>808</v>
      </c>
      <c r="B1234" s="15" t="s">
        <v>44</v>
      </c>
      <c r="C1234" s="14"/>
      <c r="D1234" s="14"/>
      <c r="E1234" s="31" t="s">
        <v>45</v>
      </c>
      <c r="F1234" s="32">
        <f>F1235</f>
        <v>13.699999999999999</v>
      </c>
      <c r="G1234" s="32">
        <f>G1235</f>
        <v>13.399999999999999</v>
      </c>
      <c r="H1234" s="32">
        <f>H1235</f>
        <v>13.199999999999999</v>
      </c>
      <c r="I1234" s="32">
        <f>I1235</f>
        <v>0</v>
      </c>
      <c r="J1234" s="32">
        <f>J1235</f>
        <v>0</v>
      </c>
      <c r="K1234" s="32">
        <f>K1235</f>
        <v>0</v>
      </c>
      <c r="L1234" s="32">
        <f t="shared" si="1078"/>
        <v>13.699999999999999</v>
      </c>
      <c r="M1234" s="32">
        <f t="shared" si="1079"/>
        <v>13.399999999999999</v>
      </c>
      <c r="N1234" s="32">
        <f t="shared" si="1080"/>
        <v>13.199999999999999</v>
      </c>
      <c r="O1234" s="32">
        <f>O1235</f>
        <v>0</v>
      </c>
      <c r="P1234" s="32">
        <f>P1235</f>
        <v>0</v>
      </c>
      <c r="Q1234" s="32">
        <f>Q1235</f>
        <v>0</v>
      </c>
      <c r="R1234" s="32">
        <f t="shared" si="1081"/>
        <v>13.699999999999999</v>
      </c>
      <c r="S1234" s="32">
        <f t="shared" si="1082"/>
        <v>13.399999999999999</v>
      </c>
      <c r="T1234" s="32">
        <f t="shared" si="1083"/>
        <v>13.199999999999999</v>
      </c>
      <c r="U1234" s="32">
        <f>U1235</f>
        <v>0</v>
      </c>
      <c r="V1234" s="32">
        <f t="shared" si="1075"/>
        <v>13.699999999999999</v>
      </c>
      <c r="W1234" s="32">
        <f t="shared" si="1076"/>
        <v>13.399999999999999</v>
      </c>
      <c r="X1234" s="32">
        <f t="shared" si="1077"/>
        <v>13.199999999999999</v>
      </c>
      <c r="Y1234" s="32">
        <f>Y1235</f>
        <v>0</v>
      </c>
      <c r="Z1234" s="32">
        <f>Z1235</f>
        <v>0</v>
      </c>
      <c r="AA1234" s="32">
        <f>AA1235</f>
        <v>0</v>
      </c>
      <c r="AB1234" s="32">
        <f t="shared" si="1071"/>
        <v>13.699999999999999</v>
      </c>
      <c r="AC1234" s="32">
        <f t="shared" si="1072"/>
        <v>13.399999999999999</v>
      </c>
      <c r="AD1234" s="32">
        <f t="shared" si="1073"/>
        <v>13.199999999999999</v>
      </c>
      <c r="AE1234" s="32">
        <f>AE1235</f>
        <v>0</v>
      </c>
      <c r="AF1234" s="33"/>
      <c r="AG1234" s="34"/>
      <c r="AH1234" s="1" t="str">
        <f t="shared" si="1074"/>
        <v/>
      </c>
    </row>
    <row r="1235" ht="31.5">
      <c r="A1235" s="14" t="s">
        <v>808</v>
      </c>
      <c r="B1235" s="15">
        <v>800</v>
      </c>
      <c r="C1235" s="14" t="s">
        <v>50</v>
      </c>
      <c r="D1235" s="14" t="s">
        <v>50</v>
      </c>
      <c r="E1235" s="31" t="s">
        <v>673</v>
      </c>
      <c r="F1235" s="32">
        <v>13.699999999999999</v>
      </c>
      <c r="G1235" s="32">
        <v>13.399999999999999</v>
      </c>
      <c r="H1235" s="32">
        <v>13.199999999999999</v>
      </c>
      <c r="I1235" s="32"/>
      <c r="J1235" s="32"/>
      <c r="K1235" s="32"/>
      <c r="L1235" s="32">
        <f t="shared" si="1078"/>
        <v>13.699999999999999</v>
      </c>
      <c r="M1235" s="32">
        <f t="shared" si="1079"/>
        <v>13.399999999999999</v>
      </c>
      <c r="N1235" s="32">
        <f t="shared" si="1080"/>
        <v>13.199999999999999</v>
      </c>
      <c r="O1235" s="32"/>
      <c r="P1235" s="32"/>
      <c r="Q1235" s="32"/>
      <c r="R1235" s="32">
        <f t="shared" si="1081"/>
        <v>13.699999999999999</v>
      </c>
      <c r="S1235" s="32">
        <f t="shared" si="1082"/>
        <v>13.399999999999999</v>
      </c>
      <c r="T1235" s="32">
        <f t="shared" si="1083"/>
        <v>13.199999999999999</v>
      </c>
      <c r="U1235" s="32"/>
      <c r="V1235" s="32">
        <f t="shared" si="1075"/>
        <v>13.699999999999999</v>
      </c>
      <c r="W1235" s="32">
        <f t="shared" si="1076"/>
        <v>13.399999999999999</v>
      </c>
      <c r="X1235" s="32">
        <f t="shared" si="1077"/>
        <v>13.199999999999999</v>
      </c>
      <c r="Y1235" s="32"/>
      <c r="Z1235" s="32"/>
      <c r="AA1235" s="32"/>
      <c r="AB1235" s="32">
        <f t="shared" si="1071"/>
        <v>13.699999999999999</v>
      </c>
      <c r="AC1235" s="32">
        <f t="shared" si="1072"/>
        <v>13.399999999999999</v>
      </c>
      <c r="AD1235" s="32">
        <f t="shared" si="1073"/>
        <v>13.199999999999999</v>
      </c>
      <c r="AE1235" s="32"/>
      <c r="AF1235" s="33"/>
      <c r="AG1235" s="34"/>
      <c r="AH1235" s="1" t="str">
        <f t="shared" si="1074"/>
        <v>0505</v>
      </c>
    </row>
    <row r="1236">
      <c r="A1236" s="14" t="s">
        <v>809</v>
      </c>
      <c r="B1236" s="15"/>
      <c r="C1236" s="14"/>
      <c r="D1236" s="14"/>
      <c r="E1236" s="31" t="s">
        <v>810</v>
      </c>
      <c r="F1236" s="32">
        <f t="shared" ref="F1236:F1247" si="1098">F1237</f>
        <v>27578.900000000001</v>
      </c>
      <c r="G1236" s="32">
        <f t="shared" ref="G1236:G1247" si="1099">G1237</f>
        <v>1045.5</v>
      </c>
      <c r="H1236" s="32">
        <f t="shared" ref="H1236:H1247" si="1100">H1237</f>
        <v>1045.5</v>
      </c>
      <c r="I1236" s="32">
        <f t="shared" ref="I1236:I1247" si="1101">I1237</f>
        <v>0</v>
      </c>
      <c r="J1236" s="32">
        <f t="shared" ref="J1236:J1247" si="1102">J1237</f>
        <v>0</v>
      </c>
      <c r="K1236" s="32">
        <f t="shared" ref="K1236:K1247" si="1103">K1237</f>
        <v>0</v>
      </c>
      <c r="L1236" s="32">
        <f t="shared" si="1078"/>
        <v>27578.900000000001</v>
      </c>
      <c r="M1236" s="32">
        <f t="shared" si="1079"/>
        <v>1045.5</v>
      </c>
      <c r="N1236" s="32">
        <f t="shared" si="1080"/>
        <v>1045.5</v>
      </c>
      <c r="O1236" s="32">
        <f t="shared" ref="O1236:O1247" si="1104">O1237</f>
        <v>-6543.3999999999996</v>
      </c>
      <c r="P1236" s="32">
        <f t="shared" ref="P1236:P1247" si="1105">P1237</f>
        <v>0</v>
      </c>
      <c r="Q1236" s="32">
        <f t="shared" ref="Q1236:Q1247" si="1106">Q1237</f>
        <v>0</v>
      </c>
      <c r="R1236" s="32">
        <f t="shared" si="1081"/>
        <v>21035.5</v>
      </c>
      <c r="S1236" s="32">
        <f t="shared" si="1082"/>
        <v>1045.5</v>
      </c>
      <c r="T1236" s="32">
        <f t="shared" si="1083"/>
        <v>1045.5</v>
      </c>
      <c r="U1236" s="32">
        <f t="shared" ref="U1236:U1247" si="1107">U1237</f>
        <v>0</v>
      </c>
      <c r="V1236" s="32">
        <f t="shared" si="1075"/>
        <v>21035.5</v>
      </c>
      <c r="W1236" s="32">
        <f t="shared" si="1076"/>
        <v>1045.5</v>
      </c>
      <c r="X1236" s="32">
        <f t="shared" si="1077"/>
        <v>1045.5</v>
      </c>
      <c r="Y1236" s="32">
        <f t="shared" ref="Y1236:Y1247" si="1108">Y1237</f>
        <v>48000</v>
      </c>
      <c r="Z1236" s="32">
        <f t="shared" ref="Z1236:Z1247" si="1109">Z1237</f>
        <v>0</v>
      </c>
      <c r="AA1236" s="32">
        <f t="shared" ref="AA1236:AA1247" si="1110">AA1237</f>
        <v>0</v>
      </c>
      <c r="AB1236" s="32">
        <f t="shared" si="1071"/>
        <v>69035.5</v>
      </c>
      <c r="AC1236" s="32">
        <f t="shared" si="1072"/>
        <v>1045.5</v>
      </c>
      <c r="AD1236" s="32">
        <f t="shared" si="1073"/>
        <v>1045.5</v>
      </c>
      <c r="AE1236" s="32">
        <f t="shared" ref="AE1236:AE1247" si="1111">AE1237</f>
        <v>0</v>
      </c>
      <c r="AF1236" s="33"/>
      <c r="AG1236" s="34"/>
      <c r="AH1236" s="1" t="str">
        <f t="shared" si="1074"/>
        <v/>
      </c>
    </row>
    <row r="1237" ht="31.5">
      <c r="A1237" s="14" t="s">
        <v>809</v>
      </c>
      <c r="B1237" s="15" t="s">
        <v>48</v>
      </c>
      <c r="C1237" s="14"/>
      <c r="D1237" s="14"/>
      <c r="E1237" s="31" t="s">
        <v>49</v>
      </c>
      <c r="F1237" s="32">
        <f t="shared" si="1098"/>
        <v>27578.900000000001</v>
      </c>
      <c r="G1237" s="32">
        <f t="shared" si="1099"/>
        <v>1045.5</v>
      </c>
      <c r="H1237" s="32">
        <f t="shared" si="1100"/>
        <v>1045.5</v>
      </c>
      <c r="I1237" s="32">
        <f t="shared" si="1101"/>
        <v>0</v>
      </c>
      <c r="J1237" s="32">
        <f t="shared" si="1102"/>
        <v>0</v>
      </c>
      <c r="K1237" s="32">
        <f t="shared" si="1103"/>
        <v>0</v>
      </c>
      <c r="L1237" s="32">
        <f t="shared" si="1078"/>
        <v>27578.900000000001</v>
      </c>
      <c r="M1237" s="32">
        <f t="shared" si="1079"/>
        <v>1045.5</v>
      </c>
      <c r="N1237" s="32">
        <f t="shared" si="1080"/>
        <v>1045.5</v>
      </c>
      <c r="O1237" s="32">
        <f t="shared" si="1104"/>
        <v>-6543.3999999999996</v>
      </c>
      <c r="P1237" s="32">
        <f t="shared" si="1105"/>
        <v>0</v>
      </c>
      <c r="Q1237" s="32">
        <f t="shared" si="1106"/>
        <v>0</v>
      </c>
      <c r="R1237" s="32">
        <f t="shared" si="1081"/>
        <v>21035.5</v>
      </c>
      <c r="S1237" s="32">
        <f t="shared" si="1082"/>
        <v>1045.5</v>
      </c>
      <c r="T1237" s="32">
        <f t="shared" si="1083"/>
        <v>1045.5</v>
      </c>
      <c r="U1237" s="32">
        <f t="shared" si="1107"/>
        <v>0</v>
      </c>
      <c r="V1237" s="32">
        <f t="shared" si="1075"/>
        <v>21035.5</v>
      </c>
      <c r="W1237" s="32">
        <f t="shared" si="1076"/>
        <v>1045.5</v>
      </c>
      <c r="X1237" s="32">
        <f t="shared" si="1077"/>
        <v>1045.5</v>
      </c>
      <c r="Y1237" s="32">
        <f>Y1238+Y1239</f>
        <v>48000</v>
      </c>
      <c r="Z1237" s="32">
        <f>Z1238+Z1239</f>
        <v>0</v>
      </c>
      <c r="AA1237" s="32">
        <f>AA1238+AA1239</f>
        <v>0</v>
      </c>
      <c r="AB1237" s="32">
        <f t="shared" si="1071"/>
        <v>69035.5</v>
      </c>
      <c r="AC1237" s="32">
        <f t="shared" si="1072"/>
        <v>1045.5</v>
      </c>
      <c r="AD1237" s="32">
        <f t="shared" si="1073"/>
        <v>1045.5</v>
      </c>
      <c r="AE1237" s="32">
        <f>AE1238+AE1239</f>
        <v>0</v>
      </c>
      <c r="AF1237" s="33"/>
      <c r="AG1237" s="34"/>
      <c r="AH1237" s="1" t="str">
        <f t="shared" si="1074"/>
        <v/>
      </c>
    </row>
    <row r="1238">
      <c r="A1238" s="14" t="s">
        <v>809</v>
      </c>
      <c r="B1238" s="15" t="s">
        <v>48</v>
      </c>
      <c r="C1238" s="14" t="s">
        <v>50</v>
      </c>
      <c r="D1238" s="14" t="s">
        <v>288</v>
      </c>
      <c r="E1238" s="31" t="s">
        <v>730</v>
      </c>
      <c r="F1238" s="32">
        <v>27578.900000000001</v>
      </c>
      <c r="G1238" s="32">
        <v>1045.5</v>
      </c>
      <c r="H1238" s="32">
        <v>1045.5</v>
      </c>
      <c r="I1238" s="32"/>
      <c r="J1238" s="32"/>
      <c r="K1238" s="32"/>
      <c r="L1238" s="32">
        <f t="shared" si="1078"/>
        <v>27578.900000000001</v>
      </c>
      <c r="M1238" s="32">
        <f t="shared" si="1079"/>
        <v>1045.5</v>
      </c>
      <c r="N1238" s="32">
        <f t="shared" si="1080"/>
        <v>1045.5</v>
      </c>
      <c r="O1238" s="32">
        <v>-6543.3999999999996</v>
      </c>
      <c r="P1238" s="32"/>
      <c r="Q1238" s="32"/>
      <c r="R1238" s="32">
        <f t="shared" si="1081"/>
        <v>21035.5</v>
      </c>
      <c r="S1238" s="32">
        <f t="shared" si="1082"/>
        <v>1045.5</v>
      </c>
      <c r="T1238" s="32">
        <f t="shared" si="1083"/>
        <v>1045.5</v>
      </c>
      <c r="U1238" s="32"/>
      <c r="V1238" s="32">
        <f t="shared" si="1075"/>
        <v>21035.5</v>
      </c>
      <c r="W1238" s="32">
        <f t="shared" si="1076"/>
        <v>1045.5</v>
      </c>
      <c r="X1238" s="32">
        <f t="shared" si="1077"/>
        <v>1045.5</v>
      </c>
      <c r="Y1238" s="32">
        <v>48000</v>
      </c>
      <c r="Z1238" s="32"/>
      <c r="AA1238" s="32"/>
      <c r="AB1238" s="32">
        <f t="shared" si="1071"/>
        <v>69035.5</v>
      </c>
      <c r="AC1238" s="32">
        <f t="shared" si="1072"/>
        <v>1045.5</v>
      </c>
      <c r="AD1238" s="32">
        <f t="shared" si="1073"/>
        <v>1045.5</v>
      </c>
      <c r="AE1238" s="32"/>
      <c r="AF1238" s="33"/>
      <c r="AG1238" s="34"/>
      <c r="AH1238" s="1" t="str">
        <f t="shared" si="1074"/>
        <v>0502</v>
      </c>
    </row>
    <row r="1239" hidden="1">
      <c r="A1239" s="14" t="s">
        <v>809</v>
      </c>
      <c r="B1239" s="15" t="s">
        <v>48</v>
      </c>
      <c r="C1239" s="14" t="s">
        <v>50</v>
      </c>
      <c r="D1239" s="14" t="s">
        <v>50</v>
      </c>
      <c r="E1239" s="31" t="s">
        <v>673</v>
      </c>
      <c r="F1239" s="32"/>
      <c r="G1239" s="32"/>
      <c r="H1239" s="32"/>
      <c r="I1239" s="32"/>
      <c r="J1239" s="32"/>
      <c r="K1239" s="32"/>
      <c r="L1239" s="32"/>
      <c r="M1239" s="32"/>
      <c r="N1239" s="32"/>
      <c r="O1239" s="32"/>
      <c r="P1239" s="32"/>
      <c r="Q1239" s="32"/>
      <c r="R1239" s="32"/>
      <c r="S1239" s="32"/>
      <c r="T1239" s="32"/>
      <c r="U1239" s="32"/>
      <c r="V1239" s="32"/>
      <c r="W1239" s="32"/>
      <c r="X1239" s="32"/>
      <c r="Y1239" s="32"/>
      <c r="Z1239" s="32"/>
      <c r="AA1239" s="32"/>
      <c r="AB1239" s="32">
        <f t="shared" si="1071"/>
        <v>0</v>
      </c>
      <c r="AC1239" s="32">
        <f t="shared" si="1072"/>
        <v>0</v>
      </c>
      <c r="AD1239" s="32">
        <f t="shared" si="1073"/>
        <v>0</v>
      </c>
      <c r="AE1239" s="32"/>
      <c r="AF1239" s="29">
        <v>0</v>
      </c>
      <c r="AG1239" s="34"/>
      <c r="AH1239" s="1" t="str">
        <f t="shared" si="1074"/>
        <v>0505</v>
      </c>
    </row>
    <row r="1240" ht="31.5">
      <c r="A1240" s="14" t="s">
        <v>811</v>
      </c>
      <c r="B1240" s="15"/>
      <c r="C1240" s="14"/>
      <c r="D1240" s="14"/>
      <c r="E1240" s="31" t="s">
        <v>812</v>
      </c>
      <c r="F1240" s="32">
        <f t="shared" si="1098"/>
        <v>50305</v>
      </c>
      <c r="G1240" s="32">
        <f t="shared" si="1099"/>
        <v>35702.599999999999</v>
      </c>
      <c r="H1240" s="32">
        <f t="shared" si="1100"/>
        <v>35702.599999999999</v>
      </c>
      <c r="I1240" s="32">
        <f t="shared" si="1101"/>
        <v>0</v>
      </c>
      <c r="J1240" s="32">
        <f t="shared" si="1102"/>
        <v>0</v>
      </c>
      <c r="K1240" s="32">
        <f t="shared" si="1103"/>
        <v>0</v>
      </c>
      <c r="L1240" s="32">
        <f t="shared" si="1078"/>
        <v>50305</v>
      </c>
      <c r="M1240" s="32">
        <f t="shared" si="1079"/>
        <v>35702.599999999999</v>
      </c>
      <c r="N1240" s="32">
        <f t="shared" si="1080"/>
        <v>35702.599999999999</v>
      </c>
      <c r="O1240" s="32">
        <f t="shared" si="1104"/>
        <v>-2219.9609999999998</v>
      </c>
      <c r="P1240" s="32">
        <f t="shared" si="1105"/>
        <v>0</v>
      </c>
      <c r="Q1240" s="32">
        <f t="shared" si="1106"/>
        <v>0</v>
      </c>
      <c r="R1240" s="32">
        <f t="shared" si="1081"/>
        <v>48085.038999999997</v>
      </c>
      <c r="S1240" s="32">
        <f t="shared" si="1082"/>
        <v>35702.599999999999</v>
      </c>
      <c r="T1240" s="32">
        <f t="shared" si="1083"/>
        <v>35702.599999999999</v>
      </c>
      <c r="U1240" s="32">
        <f t="shared" si="1107"/>
        <v>0</v>
      </c>
      <c r="V1240" s="32">
        <f t="shared" si="1075"/>
        <v>48085.038999999997</v>
      </c>
      <c r="W1240" s="32">
        <f t="shared" si="1076"/>
        <v>35702.599999999999</v>
      </c>
      <c r="X1240" s="32">
        <f t="shared" si="1077"/>
        <v>35702.599999999999</v>
      </c>
      <c r="Y1240" s="32">
        <f t="shared" si="1108"/>
        <v>0</v>
      </c>
      <c r="Z1240" s="32">
        <f t="shared" si="1109"/>
        <v>0</v>
      </c>
      <c r="AA1240" s="32">
        <f t="shared" si="1110"/>
        <v>0</v>
      </c>
      <c r="AB1240" s="32">
        <f t="shared" si="1071"/>
        <v>48085.038999999997</v>
      </c>
      <c r="AC1240" s="32">
        <f t="shared" si="1072"/>
        <v>35702.599999999999</v>
      </c>
      <c r="AD1240" s="32">
        <f t="shared" si="1073"/>
        <v>35702.599999999999</v>
      </c>
      <c r="AE1240" s="32">
        <f t="shared" si="1111"/>
        <v>0</v>
      </c>
      <c r="AF1240" s="33"/>
      <c r="AG1240" s="34"/>
      <c r="AH1240" s="1" t="str">
        <f t="shared" si="1074"/>
        <v/>
      </c>
    </row>
    <row r="1241" ht="31.5">
      <c r="A1241" s="14" t="s">
        <v>811</v>
      </c>
      <c r="B1241" s="15" t="s">
        <v>48</v>
      </c>
      <c r="C1241" s="14"/>
      <c r="D1241" s="14"/>
      <c r="E1241" s="31" t="s">
        <v>49</v>
      </c>
      <c r="F1241" s="32">
        <f t="shared" si="1098"/>
        <v>50305</v>
      </c>
      <c r="G1241" s="32">
        <f t="shared" si="1099"/>
        <v>35702.599999999999</v>
      </c>
      <c r="H1241" s="32">
        <f t="shared" si="1100"/>
        <v>35702.599999999999</v>
      </c>
      <c r="I1241" s="32">
        <f t="shared" si="1101"/>
        <v>0</v>
      </c>
      <c r="J1241" s="32">
        <f t="shared" si="1102"/>
        <v>0</v>
      </c>
      <c r="K1241" s="32">
        <f t="shared" si="1103"/>
        <v>0</v>
      </c>
      <c r="L1241" s="32">
        <f t="shared" si="1078"/>
        <v>50305</v>
      </c>
      <c r="M1241" s="32">
        <f t="shared" si="1079"/>
        <v>35702.599999999999</v>
      </c>
      <c r="N1241" s="32">
        <f t="shared" si="1080"/>
        <v>35702.599999999999</v>
      </c>
      <c r="O1241" s="32">
        <f t="shared" si="1104"/>
        <v>-2219.9609999999998</v>
      </c>
      <c r="P1241" s="32">
        <f t="shared" si="1105"/>
        <v>0</v>
      </c>
      <c r="Q1241" s="32">
        <f t="shared" si="1106"/>
        <v>0</v>
      </c>
      <c r="R1241" s="32">
        <f t="shared" si="1081"/>
        <v>48085.038999999997</v>
      </c>
      <c r="S1241" s="32">
        <f t="shared" si="1082"/>
        <v>35702.599999999999</v>
      </c>
      <c r="T1241" s="32">
        <f t="shared" si="1083"/>
        <v>35702.599999999999</v>
      </c>
      <c r="U1241" s="32">
        <f t="shared" si="1107"/>
        <v>0</v>
      </c>
      <c r="V1241" s="32">
        <f t="shared" si="1075"/>
        <v>48085.038999999997</v>
      </c>
      <c r="W1241" s="32">
        <f t="shared" si="1076"/>
        <v>35702.599999999999</v>
      </c>
      <c r="X1241" s="32">
        <f t="shared" si="1077"/>
        <v>35702.599999999999</v>
      </c>
      <c r="Y1241" s="32">
        <f t="shared" si="1108"/>
        <v>0</v>
      </c>
      <c r="Z1241" s="32">
        <f t="shared" si="1109"/>
        <v>0</v>
      </c>
      <c r="AA1241" s="32">
        <f t="shared" si="1110"/>
        <v>0</v>
      </c>
      <c r="AB1241" s="32">
        <f t="shared" si="1071"/>
        <v>48085.038999999997</v>
      </c>
      <c r="AC1241" s="32">
        <f t="shared" si="1072"/>
        <v>35702.599999999999</v>
      </c>
      <c r="AD1241" s="32">
        <f t="shared" si="1073"/>
        <v>35702.599999999999</v>
      </c>
      <c r="AE1241" s="32">
        <f t="shared" si="1111"/>
        <v>0</v>
      </c>
      <c r="AF1241" s="33"/>
      <c r="AG1241" s="34"/>
      <c r="AH1241" s="1" t="str">
        <f t="shared" si="1074"/>
        <v/>
      </c>
    </row>
    <row r="1242">
      <c r="A1242" s="14" t="s">
        <v>811</v>
      </c>
      <c r="B1242" s="15">
        <v>200</v>
      </c>
      <c r="C1242" s="14" t="s">
        <v>50</v>
      </c>
      <c r="D1242" s="14" t="s">
        <v>288</v>
      </c>
      <c r="E1242" s="31" t="s">
        <v>730</v>
      </c>
      <c r="F1242" s="32">
        <v>50305</v>
      </c>
      <c r="G1242" s="32">
        <v>35702.599999999999</v>
      </c>
      <c r="H1242" s="32">
        <v>35702.599999999999</v>
      </c>
      <c r="I1242" s="32"/>
      <c r="J1242" s="32"/>
      <c r="K1242" s="32"/>
      <c r="L1242" s="32">
        <f t="shared" si="1078"/>
        <v>50305</v>
      </c>
      <c r="M1242" s="32">
        <f t="shared" si="1079"/>
        <v>35702.599999999999</v>
      </c>
      <c r="N1242" s="32">
        <f t="shared" si="1080"/>
        <v>35702.599999999999</v>
      </c>
      <c r="O1242" s="32">
        <v>-2219.9609999999998</v>
      </c>
      <c r="P1242" s="32"/>
      <c r="Q1242" s="32"/>
      <c r="R1242" s="32">
        <f t="shared" si="1081"/>
        <v>48085.038999999997</v>
      </c>
      <c r="S1242" s="32">
        <f t="shared" si="1082"/>
        <v>35702.599999999999</v>
      </c>
      <c r="T1242" s="32">
        <f t="shared" si="1083"/>
        <v>35702.599999999999</v>
      </c>
      <c r="U1242" s="32"/>
      <c r="V1242" s="32">
        <f t="shared" si="1075"/>
        <v>48085.038999999997</v>
      </c>
      <c r="W1242" s="32">
        <f t="shared" si="1076"/>
        <v>35702.599999999999</v>
      </c>
      <c r="X1242" s="32">
        <f t="shared" si="1077"/>
        <v>35702.599999999999</v>
      </c>
      <c r="Y1242" s="32"/>
      <c r="Z1242" s="32"/>
      <c r="AA1242" s="32"/>
      <c r="AB1242" s="32">
        <f t="shared" si="1071"/>
        <v>48085.038999999997</v>
      </c>
      <c r="AC1242" s="32">
        <f t="shared" si="1072"/>
        <v>35702.599999999999</v>
      </c>
      <c r="AD1242" s="32">
        <f t="shared" si="1073"/>
        <v>35702.599999999999</v>
      </c>
      <c r="AE1242" s="32"/>
      <c r="AF1242" s="33"/>
      <c r="AG1242" s="34"/>
      <c r="AH1242" s="1" t="str">
        <f t="shared" si="1074"/>
        <v>0502</v>
      </c>
    </row>
    <row r="1243" ht="47.25">
      <c r="A1243" s="14" t="s">
        <v>813</v>
      </c>
      <c r="B1243" s="15"/>
      <c r="C1243" s="14"/>
      <c r="D1243" s="14"/>
      <c r="E1243" s="31" t="s">
        <v>814</v>
      </c>
      <c r="F1243" s="32">
        <f t="shared" si="1098"/>
        <v>76267.100000000006</v>
      </c>
      <c r="G1243" s="32">
        <f t="shared" si="1099"/>
        <v>80933.699999999997</v>
      </c>
      <c r="H1243" s="32">
        <f t="shared" si="1100"/>
        <v>83416.5</v>
      </c>
      <c r="I1243" s="32">
        <f t="shared" si="1101"/>
        <v>0</v>
      </c>
      <c r="J1243" s="32">
        <f t="shared" si="1102"/>
        <v>0</v>
      </c>
      <c r="K1243" s="32">
        <f t="shared" si="1103"/>
        <v>0</v>
      </c>
      <c r="L1243" s="32">
        <f t="shared" si="1078"/>
        <v>76267.100000000006</v>
      </c>
      <c r="M1243" s="32">
        <f t="shared" si="1079"/>
        <v>80933.699999999997</v>
      </c>
      <c r="N1243" s="32">
        <f t="shared" si="1080"/>
        <v>83416.5</v>
      </c>
      <c r="O1243" s="32">
        <f t="shared" si="1104"/>
        <v>7711.9499999999998</v>
      </c>
      <c r="P1243" s="32">
        <f t="shared" si="1105"/>
        <v>0</v>
      </c>
      <c r="Q1243" s="32">
        <f t="shared" si="1106"/>
        <v>0</v>
      </c>
      <c r="R1243" s="32">
        <f t="shared" si="1081"/>
        <v>83979.050000000003</v>
      </c>
      <c r="S1243" s="32">
        <f t="shared" si="1082"/>
        <v>80933.699999999997</v>
      </c>
      <c r="T1243" s="32">
        <f t="shared" si="1083"/>
        <v>83416.5</v>
      </c>
      <c r="U1243" s="32">
        <f t="shared" si="1107"/>
        <v>-2651.6999999999998</v>
      </c>
      <c r="V1243" s="32">
        <f t="shared" si="1075"/>
        <v>81327.350000000006</v>
      </c>
      <c r="W1243" s="32">
        <f t="shared" si="1076"/>
        <v>80933.699999999997</v>
      </c>
      <c r="X1243" s="32">
        <f t="shared" si="1077"/>
        <v>83416.5</v>
      </c>
      <c r="Y1243" s="32">
        <f t="shared" si="1108"/>
        <v>0</v>
      </c>
      <c r="Z1243" s="32">
        <f t="shared" si="1109"/>
        <v>0</v>
      </c>
      <c r="AA1243" s="32">
        <f t="shared" si="1110"/>
        <v>0</v>
      </c>
      <c r="AB1243" s="32">
        <f t="shared" si="1071"/>
        <v>81327.350000000006</v>
      </c>
      <c r="AC1243" s="32">
        <f t="shared" si="1072"/>
        <v>80933.699999999997</v>
      </c>
      <c r="AD1243" s="32">
        <f t="shared" si="1073"/>
        <v>83416.5</v>
      </c>
      <c r="AE1243" s="32">
        <f t="shared" si="1111"/>
        <v>0</v>
      </c>
      <c r="AF1243" s="33"/>
      <c r="AG1243" s="34"/>
      <c r="AH1243" s="1" t="str">
        <f t="shared" si="1074"/>
        <v/>
      </c>
    </row>
    <row r="1244">
      <c r="A1244" s="14" t="s">
        <v>813</v>
      </c>
      <c r="B1244" s="15" t="s">
        <v>44</v>
      </c>
      <c r="C1244" s="14"/>
      <c r="D1244" s="14"/>
      <c r="E1244" s="31" t="s">
        <v>45</v>
      </c>
      <c r="F1244" s="32">
        <f t="shared" si="1098"/>
        <v>76267.100000000006</v>
      </c>
      <c r="G1244" s="32">
        <f t="shared" si="1099"/>
        <v>80933.699999999997</v>
      </c>
      <c r="H1244" s="32">
        <f t="shared" si="1100"/>
        <v>83416.5</v>
      </c>
      <c r="I1244" s="32">
        <f t="shared" si="1101"/>
        <v>0</v>
      </c>
      <c r="J1244" s="32">
        <f t="shared" si="1102"/>
        <v>0</v>
      </c>
      <c r="K1244" s="32">
        <f t="shared" si="1103"/>
        <v>0</v>
      </c>
      <c r="L1244" s="32">
        <f t="shared" si="1078"/>
        <v>76267.100000000006</v>
      </c>
      <c r="M1244" s="32">
        <f t="shared" si="1079"/>
        <v>80933.699999999997</v>
      </c>
      <c r="N1244" s="32">
        <f t="shared" si="1080"/>
        <v>83416.5</v>
      </c>
      <c r="O1244" s="32">
        <f t="shared" si="1104"/>
        <v>7711.9499999999998</v>
      </c>
      <c r="P1244" s="32">
        <f t="shared" si="1105"/>
        <v>0</v>
      </c>
      <c r="Q1244" s="32">
        <f t="shared" si="1106"/>
        <v>0</v>
      </c>
      <c r="R1244" s="32">
        <f t="shared" si="1081"/>
        <v>83979.050000000003</v>
      </c>
      <c r="S1244" s="32">
        <f t="shared" si="1082"/>
        <v>80933.699999999997</v>
      </c>
      <c r="T1244" s="32">
        <f t="shared" si="1083"/>
        <v>83416.5</v>
      </c>
      <c r="U1244" s="32">
        <f t="shared" si="1107"/>
        <v>-2651.6999999999998</v>
      </c>
      <c r="V1244" s="32">
        <f t="shared" si="1075"/>
        <v>81327.350000000006</v>
      </c>
      <c r="W1244" s="32">
        <f t="shared" si="1076"/>
        <v>80933.699999999997</v>
      </c>
      <c r="X1244" s="32">
        <f t="shared" si="1077"/>
        <v>83416.5</v>
      </c>
      <c r="Y1244" s="32">
        <f t="shared" si="1108"/>
        <v>0</v>
      </c>
      <c r="Z1244" s="32">
        <f t="shared" si="1109"/>
        <v>0</v>
      </c>
      <c r="AA1244" s="32">
        <f t="shared" si="1110"/>
        <v>0</v>
      </c>
      <c r="AB1244" s="32">
        <f t="shared" si="1071"/>
        <v>81327.350000000006</v>
      </c>
      <c r="AC1244" s="32">
        <f t="shared" si="1072"/>
        <v>80933.699999999997</v>
      </c>
      <c r="AD1244" s="32">
        <f t="shared" si="1073"/>
        <v>83416.5</v>
      </c>
      <c r="AE1244" s="32">
        <f t="shared" si="1111"/>
        <v>0</v>
      </c>
      <c r="AF1244" s="33"/>
      <c r="AG1244" s="34"/>
      <c r="AH1244" s="1" t="str">
        <f t="shared" si="1074"/>
        <v/>
      </c>
    </row>
    <row r="1245">
      <c r="A1245" s="14" t="s">
        <v>813</v>
      </c>
      <c r="B1245" s="15">
        <v>800</v>
      </c>
      <c r="C1245" s="14" t="s">
        <v>50</v>
      </c>
      <c r="D1245" s="14" t="s">
        <v>51</v>
      </c>
      <c r="E1245" s="31" t="s">
        <v>52</v>
      </c>
      <c r="F1245" s="32">
        <v>76267.100000000006</v>
      </c>
      <c r="G1245" s="32">
        <v>80933.699999999997</v>
      </c>
      <c r="H1245" s="32">
        <v>83416.5</v>
      </c>
      <c r="I1245" s="32"/>
      <c r="J1245" s="32"/>
      <c r="K1245" s="32"/>
      <c r="L1245" s="32">
        <f t="shared" si="1078"/>
        <v>76267.100000000006</v>
      </c>
      <c r="M1245" s="32">
        <f t="shared" si="1079"/>
        <v>80933.699999999997</v>
      </c>
      <c r="N1245" s="32">
        <f t="shared" si="1080"/>
        <v>83416.5</v>
      </c>
      <c r="O1245" s="32">
        <v>7711.9499999999998</v>
      </c>
      <c r="P1245" s="32"/>
      <c r="Q1245" s="32"/>
      <c r="R1245" s="32">
        <f t="shared" si="1081"/>
        <v>83979.050000000003</v>
      </c>
      <c r="S1245" s="32">
        <f t="shared" si="1082"/>
        <v>80933.699999999997</v>
      </c>
      <c r="T1245" s="32">
        <f t="shared" si="1083"/>
        <v>83416.5</v>
      </c>
      <c r="U1245" s="32">
        <v>-2651.6999999999998</v>
      </c>
      <c r="V1245" s="32">
        <f t="shared" si="1075"/>
        <v>81327.350000000006</v>
      </c>
      <c r="W1245" s="32">
        <f t="shared" si="1076"/>
        <v>80933.699999999997</v>
      </c>
      <c r="X1245" s="32">
        <f t="shared" si="1077"/>
        <v>83416.5</v>
      </c>
      <c r="Y1245" s="32"/>
      <c r="Z1245" s="32"/>
      <c r="AA1245" s="32"/>
      <c r="AB1245" s="32">
        <f t="shared" si="1071"/>
        <v>81327.350000000006</v>
      </c>
      <c r="AC1245" s="32">
        <f t="shared" si="1072"/>
        <v>80933.699999999997</v>
      </c>
      <c r="AD1245" s="32">
        <f t="shared" si="1073"/>
        <v>83416.5</v>
      </c>
      <c r="AE1245" s="32"/>
      <c r="AF1245" s="33"/>
      <c r="AG1245" s="34"/>
      <c r="AH1245" s="1" t="str">
        <f t="shared" si="1074"/>
        <v>0503</v>
      </c>
    </row>
    <row r="1246" ht="63">
      <c r="A1246" s="14" t="s">
        <v>815</v>
      </c>
      <c r="B1246" s="15"/>
      <c r="C1246" s="14"/>
      <c r="D1246" s="14"/>
      <c r="E1246" s="31" t="s">
        <v>816</v>
      </c>
      <c r="F1246" s="32">
        <f t="shared" si="1098"/>
        <v>19620.900000000001</v>
      </c>
      <c r="G1246" s="32">
        <f t="shared" si="1099"/>
        <v>34127.699999999997</v>
      </c>
      <c r="H1246" s="32">
        <f t="shared" si="1100"/>
        <v>41848.900000000001</v>
      </c>
      <c r="I1246" s="32">
        <f t="shared" si="1101"/>
        <v>0</v>
      </c>
      <c r="J1246" s="32">
        <f t="shared" si="1102"/>
        <v>0</v>
      </c>
      <c r="K1246" s="32">
        <f t="shared" si="1103"/>
        <v>0</v>
      </c>
      <c r="L1246" s="32">
        <f t="shared" si="1078"/>
        <v>19620.900000000001</v>
      </c>
      <c r="M1246" s="32">
        <f t="shared" si="1079"/>
        <v>34127.699999999997</v>
      </c>
      <c r="N1246" s="32">
        <f t="shared" si="1080"/>
        <v>41848.900000000001</v>
      </c>
      <c r="O1246" s="32">
        <f t="shared" si="1104"/>
        <v>0</v>
      </c>
      <c r="P1246" s="32">
        <f t="shared" si="1105"/>
        <v>0</v>
      </c>
      <c r="Q1246" s="32">
        <f t="shared" si="1106"/>
        <v>0</v>
      </c>
      <c r="R1246" s="32">
        <f t="shared" si="1081"/>
        <v>19620.900000000001</v>
      </c>
      <c r="S1246" s="32">
        <f t="shared" si="1082"/>
        <v>34127.699999999997</v>
      </c>
      <c r="T1246" s="32">
        <f t="shared" si="1083"/>
        <v>41848.900000000001</v>
      </c>
      <c r="U1246" s="32">
        <f t="shared" si="1107"/>
        <v>0</v>
      </c>
      <c r="V1246" s="32">
        <f t="shared" si="1075"/>
        <v>19620.900000000001</v>
      </c>
      <c r="W1246" s="32">
        <f t="shared" si="1076"/>
        <v>34127.699999999997</v>
      </c>
      <c r="X1246" s="32">
        <f t="shared" si="1077"/>
        <v>41848.900000000001</v>
      </c>
      <c r="Y1246" s="32">
        <f t="shared" si="1108"/>
        <v>0</v>
      </c>
      <c r="Z1246" s="32">
        <f t="shared" si="1109"/>
        <v>0</v>
      </c>
      <c r="AA1246" s="32">
        <f t="shared" si="1110"/>
        <v>0</v>
      </c>
      <c r="AB1246" s="32">
        <f t="shared" si="1071"/>
        <v>19620.900000000001</v>
      </c>
      <c r="AC1246" s="32">
        <f t="shared" si="1072"/>
        <v>34127.699999999997</v>
      </c>
      <c r="AD1246" s="32">
        <f t="shared" si="1073"/>
        <v>41848.900000000001</v>
      </c>
      <c r="AE1246" s="32">
        <f t="shared" si="1111"/>
        <v>0</v>
      </c>
      <c r="AF1246" s="33"/>
      <c r="AG1246" s="34"/>
      <c r="AH1246" s="1" t="str">
        <f t="shared" si="1074"/>
        <v/>
      </c>
    </row>
    <row r="1247">
      <c r="A1247" s="14" t="s">
        <v>815</v>
      </c>
      <c r="B1247" s="15" t="s">
        <v>44</v>
      </c>
      <c r="C1247" s="14"/>
      <c r="D1247" s="14"/>
      <c r="E1247" s="31" t="s">
        <v>45</v>
      </c>
      <c r="F1247" s="32">
        <f t="shared" si="1098"/>
        <v>19620.900000000001</v>
      </c>
      <c r="G1247" s="32">
        <f t="shared" si="1099"/>
        <v>34127.699999999997</v>
      </c>
      <c r="H1247" s="32">
        <f t="shared" si="1100"/>
        <v>41848.900000000001</v>
      </c>
      <c r="I1247" s="32">
        <f t="shared" si="1101"/>
        <v>0</v>
      </c>
      <c r="J1247" s="32">
        <f t="shared" si="1102"/>
        <v>0</v>
      </c>
      <c r="K1247" s="32">
        <f t="shared" si="1103"/>
        <v>0</v>
      </c>
      <c r="L1247" s="32">
        <f t="shared" si="1078"/>
        <v>19620.900000000001</v>
      </c>
      <c r="M1247" s="32">
        <f t="shared" si="1079"/>
        <v>34127.699999999997</v>
      </c>
      <c r="N1247" s="32">
        <f t="shared" si="1080"/>
        <v>41848.900000000001</v>
      </c>
      <c r="O1247" s="32">
        <f t="shared" si="1104"/>
        <v>0</v>
      </c>
      <c r="P1247" s="32">
        <f t="shared" si="1105"/>
        <v>0</v>
      </c>
      <c r="Q1247" s="32">
        <f t="shared" si="1106"/>
        <v>0</v>
      </c>
      <c r="R1247" s="32">
        <f t="shared" si="1081"/>
        <v>19620.900000000001</v>
      </c>
      <c r="S1247" s="32">
        <f t="shared" si="1082"/>
        <v>34127.699999999997</v>
      </c>
      <c r="T1247" s="32">
        <f t="shared" si="1083"/>
        <v>41848.900000000001</v>
      </c>
      <c r="U1247" s="32">
        <f t="shared" si="1107"/>
        <v>0</v>
      </c>
      <c r="V1247" s="32">
        <f t="shared" si="1075"/>
        <v>19620.900000000001</v>
      </c>
      <c r="W1247" s="32">
        <f t="shared" si="1076"/>
        <v>34127.699999999997</v>
      </c>
      <c r="X1247" s="32">
        <f t="shared" si="1077"/>
        <v>41848.900000000001</v>
      </c>
      <c r="Y1247" s="32">
        <f t="shared" si="1108"/>
        <v>0</v>
      </c>
      <c r="Z1247" s="32">
        <f t="shared" si="1109"/>
        <v>0</v>
      </c>
      <c r="AA1247" s="32">
        <f t="shared" si="1110"/>
        <v>0</v>
      </c>
      <c r="AB1247" s="32">
        <f t="shared" si="1071"/>
        <v>19620.900000000001</v>
      </c>
      <c r="AC1247" s="32">
        <f t="shared" si="1072"/>
        <v>34127.699999999997</v>
      </c>
      <c r="AD1247" s="32">
        <f t="shared" si="1073"/>
        <v>41848.900000000001</v>
      </c>
      <c r="AE1247" s="32">
        <f t="shared" si="1111"/>
        <v>0</v>
      </c>
      <c r="AF1247" s="33"/>
      <c r="AG1247" s="34"/>
      <c r="AH1247" s="1" t="str">
        <f t="shared" si="1074"/>
        <v/>
      </c>
    </row>
    <row r="1248">
      <c r="A1248" s="14" t="s">
        <v>815</v>
      </c>
      <c r="B1248" s="15">
        <v>800</v>
      </c>
      <c r="C1248" s="14" t="s">
        <v>50</v>
      </c>
      <c r="D1248" s="14" t="s">
        <v>288</v>
      </c>
      <c r="E1248" s="31" t="s">
        <v>730</v>
      </c>
      <c r="F1248" s="32">
        <v>19620.900000000001</v>
      </c>
      <c r="G1248" s="32">
        <v>34127.699999999997</v>
      </c>
      <c r="H1248" s="32">
        <v>41848.900000000001</v>
      </c>
      <c r="I1248" s="32"/>
      <c r="J1248" s="32"/>
      <c r="K1248" s="32"/>
      <c r="L1248" s="32">
        <f t="shared" si="1078"/>
        <v>19620.900000000001</v>
      </c>
      <c r="M1248" s="32">
        <f t="shared" si="1079"/>
        <v>34127.699999999997</v>
      </c>
      <c r="N1248" s="32">
        <f t="shared" si="1080"/>
        <v>41848.900000000001</v>
      </c>
      <c r="O1248" s="32"/>
      <c r="P1248" s="32"/>
      <c r="Q1248" s="32"/>
      <c r="R1248" s="32">
        <f t="shared" si="1081"/>
        <v>19620.900000000001</v>
      </c>
      <c r="S1248" s="32">
        <f t="shared" si="1082"/>
        <v>34127.699999999997</v>
      </c>
      <c r="T1248" s="32">
        <f t="shared" si="1083"/>
        <v>41848.900000000001</v>
      </c>
      <c r="U1248" s="32"/>
      <c r="V1248" s="32">
        <f t="shared" si="1075"/>
        <v>19620.900000000001</v>
      </c>
      <c r="W1248" s="32">
        <f t="shared" si="1076"/>
        <v>34127.699999999997</v>
      </c>
      <c r="X1248" s="32">
        <f t="shared" si="1077"/>
        <v>41848.900000000001</v>
      </c>
      <c r="Y1248" s="32"/>
      <c r="Z1248" s="32"/>
      <c r="AA1248" s="32"/>
      <c r="AB1248" s="32">
        <f t="shared" si="1071"/>
        <v>19620.900000000001</v>
      </c>
      <c r="AC1248" s="32">
        <f t="shared" si="1072"/>
        <v>34127.699999999997</v>
      </c>
      <c r="AD1248" s="32">
        <f t="shared" si="1073"/>
        <v>41848.900000000001</v>
      </c>
      <c r="AE1248" s="32"/>
      <c r="AF1248" s="33"/>
      <c r="AG1248" s="34"/>
      <c r="AH1248" s="1" t="str">
        <f t="shared" si="1074"/>
        <v>0502</v>
      </c>
    </row>
    <row r="1249" ht="78.75">
      <c r="A1249" s="14" t="s">
        <v>817</v>
      </c>
      <c r="B1249" s="15"/>
      <c r="C1249" s="14"/>
      <c r="D1249" s="14"/>
      <c r="E1249" s="31" t="s">
        <v>818</v>
      </c>
      <c r="F1249" s="32">
        <f>F1250+F1255</f>
        <v>562677.90000000002</v>
      </c>
      <c r="G1249" s="32">
        <f>G1250+G1255</f>
        <v>665320.69999999995</v>
      </c>
      <c r="H1249" s="32">
        <f>H1250+H1255</f>
        <v>696890.69999999995</v>
      </c>
      <c r="I1249" s="32">
        <f>I1250+I1255</f>
        <v>-61540.300000000003</v>
      </c>
      <c r="J1249" s="32">
        <f>J1250+J1255</f>
        <v>-43558</v>
      </c>
      <c r="K1249" s="32">
        <f>K1250+K1255</f>
        <v>0</v>
      </c>
      <c r="L1249" s="32">
        <f t="shared" si="1078"/>
        <v>501137.60000000003</v>
      </c>
      <c r="M1249" s="32">
        <f t="shared" si="1079"/>
        <v>621762.69999999995</v>
      </c>
      <c r="N1249" s="32">
        <f t="shared" si="1080"/>
        <v>696890.69999999995</v>
      </c>
      <c r="O1249" s="32">
        <f>O1250+O1255</f>
        <v>232526.73199999999</v>
      </c>
      <c r="P1249" s="32">
        <f>P1250+P1255</f>
        <v>0</v>
      </c>
      <c r="Q1249" s="32">
        <f>Q1250+Q1255</f>
        <v>0</v>
      </c>
      <c r="R1249" s="32">
        <f t="shared" si="1081"/>
        <v>733664.33200000005</v>
      </c>
      <c r="S1249" s="32">
        <f t="shared" si="1082"/>
        <v>621762.69999999995</v>
      </c>
      <c r="T1249" s="32">
        <f t="shared" si="1083"/>
        <v>696890.69999999995</v>
      </c>
      <c r="U1249" s="32">
        <f>U1250+U1255</f>
        <v>0</v>
      </c>
      <c r="V1249" s="32">
        <f t="shared" si="1075"/>
        <v>733664.33200000005</v>
      </c>
      <c r="W1249" s="32">
        <f t="shared" si="1076"/>
        <v>621762.69999999995</v>
      </c>
      <c r="X1249" s="32">
        <f t="shared" si="1077"/>
        <v>696890.69999999995</v>
      </c>
      <c r="Y1249" s="32">
        <f>Y1250+Y1255</f>
        <v>0</v>
      </c>
      <c r="Z1249" s="32">
        <f>Z1250+Z1255</f>
        <v>0</v>
      </c>
      <c r="AA1249" s="32">
        <f>AA1250+AA1255</f>
        <v>0</v>
      </c>
      <c r="AB1249" s="32">
        <f t="shared" si="1071"/>
        <v>733664.33200000005</v>
      </c>
      <c r="AC1249" s="32">
        <f t="shared" si="1072"/>
        <v>621762.69999999995</v>
      </c>
      <c r="AD1249" s="32">
        <f t="shared" si="1073"/>
        <v>696890.69999999995</v>
      </c>
      <c r="AE1249" s="32">
        <f>AE1250+AE1255</f>
        <v>0</v>
      </c>
      <c r="AF1249" s="33"/>
      <c r="AG1249" s="34"/>
      <c r="AH1249" s="1" t="str">
        <f t="shared" si="1074"/>
        <v/>
      </c>
    </row>
    <row r="1250" ht="47.25">
      <c r="A1250" s="14" t="s">
        <v>819</v>
      </c>
      <c r="B1250" s="15"/>
      <c r="C1250" s="14"/>
      <c r="D1250" s="14"/>
      <c r="E1250" s="31" t="s">
        <v>820</v>
      </c>
      <c r="F1250" s="32">
        <f t="shared" ref="F1250:F1256" si="1112">F1251</f>
        <v>96890.5</v>
      </c>
      <c r="G1250" s="32">
        <f t="shared" ref="G1250:G1256" si="1113">G1251</f>
        <v>0</v>
      </c>
      <c r="H1250" s="32">
        <f t="shared" ref="H1250:H1256" si="1114">H1251</f>
        <v>96890.699999999997</v>
      </c>
      <c r="I1250" s="32">
        <f t="shared" ref="I1250:I1256" si="1115">I1251</f>
        <v>0</v>
      </c>
      <c r="J1250" s="32">
        <f t="shared" ref="J1250:J1256" si="1116">J1251</f>
        <v>0</v>
      </c>
      <c r="K1250" s="32">
        <f t="shared" ref="K1250:K1256" si="1117">K1251</f>
        <v>0</v>
      </c>
      <c r="L1250" s="32">
        <f t="shared" si="1078"/>
        <v>96890.5</v>
      </c>
      <c r="M1250" s="32">
        <f t="shared" si="1079"/>
        <v>0</v>
      </c>
      <c r="N1250" s="32">
        <f t="shared" si="1080"/>
        <v>96890.699999999997</v>
      </c>
      <c r="O1250" s="32">
        <f>O1251+O1253</f>
        <v>0</v>
      </c>
      <c r="P1250" s="32">
        <f>P1251+P1253</f>
        <v>0</v>
      </c>
      <c r="Q1250" s="32">
        <f>Q1251+Q1253</f>
        <v>0</v>
      </c>
      <c r="R1250" s="32">
        <f t="shared" si="1081"/>
        <v>96890.5</v>
      </c>
      <c r="S1250" s="32">
        <f t="shared" si="1082"/>
        <v>0</v>
      </c>
      <c r="T1250" s="32">
        <f t="shared" si="1083"/>
        <v>96890.699999999997</v>
      </c>
      <c r="U1250" s="32">
        <f>U1251+U1253</f>
        <v>0</v>
      </c>
      <c r="V1250" s="32">
        <f t="shared" si="1075"/>
        <v>96890.5</v>
      </c>
      <c r="W1250" s="32">
        <f t="shared" si="1076"/>
        <v>0</v>
      </c>
      <c r="X1250" s="32">
        <f t="shared" si="1077"/>
        <v>96890.699999999997</v>
      </c>
      <c r="Y1250" s="32">
        <f>Y1251+Y1253</f>
        <v>0</v>
      </c>
      <c r="Z1250" s="32">
        <f>Z1251+Z1253</f>
        <v>0</v>
      </c>
      <c r="AA1250" s="32">
        <f>AA1251+AA1253</f>
        <v>0</v>
      </c>
      <c r="AB1250" s="32">
        <f t="shared" si="1071"/>
        <v>96890.5</v>
      </c>
      <c r="AC1250" s="32">
        <f t="shared" si="1072"/>
        <v>0</v>
      </c>
      <c r="AD1250" s="32">
        <f t="shared" si="1073"/>
        <v>96890.699999999997</v>
      </c>
      <c r="AE1250" s="32">
        <f>AE1251+AE1253</f>
        <v>0</v>
      </c>
      <c r="AF1250" s="33"/>
      <c r="AG1250" s="34"/>
      <c r="AH1250" s="1" t="str">
        <f t="shared" si="1074"/>
        <v/>
      </c>
    </row>
    <row r="1251" ht="31.5">
      <c r="A1251" s="14" t="s">
        <v>819</v>
      </c>
      <c r="B1251" s="15" t="s">
        <v>48</v>
      </c>
      <c r="C1251" s="14"/>
      <c r="D1251" s="14"/>
      <c r="E1251" s="31" t="s">
        <v>49</v>
      </c>
      <c r="F1251" s="32">
        <f t="shared" si="1112"/>
        <v>96890.5</v>
      </c>
      <c r="G1251" s="32">
        <f t="shared" si="1113"/>
        <v>0</v>
      </c>
      <c r="H1251" s="32">
        <f t="shared" si="1114"/>
        <v>96890.699999999997</v>
      </c>
      <c r="I1251" s="32">
        <f t="shared" si="1115"/>
        <v>0</v>
      </c>
      <c r="J1251" s="32">
        <f t="shared" si="1116"/>
        <v>0</v>
      </c>
      <c r="K1251" s="32">
        <f t="shared" si="1117"/>
        <v>0</v>
      </c>
      <c r="L1251" s="32">
        <f t="shared" si="1078"/>
        <v>96890.5</v>
      </c>
      <c r="M1251" s="32">
        <f t="shared" si="1079"/>
        <v>0</v>
      </c>
      <c r="N1251" s="32">
        <f t="shared" si="1080"/>
        <v>96890.699999999997</v>
      </c>
      <c r="O1251" s="32">
        <f t="shared" ref="O1251:O1258" si="1118">O1252</f>
        <v>0</v>
      </c>
      <c r="P1251" s="32">
        <f t="shared" ref="P1251:P1258" si="1119">P1252</f>
        <v>0</v>
      </c>
      <c r="Q1251" s="32">
        <f t="shared" ref="Q1251:Q1258" si="1120">Q1252</f>
        <v>0</v>
      </c>
      <c r="R1251" s="32">
        <f t="shared" si="1081"/>
        <v>96890.5</v>
      </c>
      <c r="S1251" s="32">
        <f t="shared" si="1082"/>
        <v>0</v>
      </c>
      <c r="T1251" s="32">
        <f t="shared" si="1083"/>
        <v>96890.699999999997</v>
      </c>
      <c r="U1251" s="32">
        <f>U1252</f>
        <v>0</v>
      </c>
      <c r="V1251" s="32">
        <f t="shared" si="1075"/>
        <v>96890.5</v>
      </c>
      <c r="W1251" s="32">
        <f t="shared" si="1076"/>
        <v>0</v>
      </c>
      <c r="X1251" s="32">
        <f t="shared" si="1077"/>
        <v>96890.699999999997</v>
      </c>
      <c r="Y1251" s="32">
        <f>Y1252</f>
        <v>0</v>
      </c>
      <c r="Z1251" s="32">
        <f>Z1252</f>
        <v>0</v>
      </c>
      <c r="AA1251" s="32">
        <f>AA1252</f>
        <v>0</v>
      </c>
      <c r="AB1251" s="32">
        <f t="shared" si="1071"/>
        <v>96890.5</v>
      </c>
      <c r="AC1251" s="32">
        <f t="shared" si="1072"/>
        <v>0</v>
      </c>
      <c r="AD1251" s="32">
        <f t="shared" si="1073"/>
        <v>96890.699999999997</v>
      </c>
      <c r="AE1251" s="32">
        <f>AE1252</f>
        <v>0</v>
      </c>
      <c r="AF1251" s="33"/>
      <c r="AG1251" s="34"/>
      <c r="AH1251" s="1" t="str">
        <f t="shared" si="1074"/>
        <v/>
      </c>
    </row>
    <row r="1252">
      <c r="A1252" s="14" t="s">
        <v>819</v>
      </c>
      <c r="B1252" s="15">
        <v>200</v>
      </c>
      <c r="C1252" s="14" t="s">
        <v>50</v>
      </c>
      <c r="D1252" s="14" t="s">
        <v>31</v>
      </c>
      <c r="E1252" s="31" t="s">
        <v>722</v>
      </c>
      <c r="F1252" s="32">
        <v>96890.5</v>
      </c>
      <c r="G1252" s="32"/>
      <c r="H1252" s="32">
        <v>96890.699999999997</v>
      </c>
      <c r="I1252" s="32"/>
      <c r="J1252" s="32"/>
      <c r="K1252" s="32"/>
      <c r="L1252" s="32">
        <f t="shared" si="1078"/>
        <v>96890.5</v>
      </c>
      <c r="M1252" s="32">
        <f t="shared" si="1079"/>
        <v>0</v>
      </c>
      <c r="N1252" s="32">
        <f t="shared" si="1080"/>
        <v>96890.699999999997</v>
      </c>
      <c r="O1252" s="32"/>
      <c r="P1252" s="32"/>
      <c r="Q1252" s="32"/>
      <c r="R1252" s="32">
        <f t="shared" si="1081"/>
        <v>96890.5</v>
      </c>
      <c r="S1252" s="32">
        <f t="shared" si="1082"/>
        <v>0</v>
      </c>
      <c r="T1252" s="32">
        <f t="shared" si="1083"/>
        <v>96890.699999999997</v>
      </c>
      <c r="U1252" s="32"/>
      <c r="V1252" s="32">
        <f t="shared" si="1075"/>
        <v>96890.5</v>
      </c>
      <c r="W1252" s="32">
        <f t="shared" si="1076"/>
        <v>0</v>
      </c>
      <c r="X1252" s="32">
        <f t="shared" si="1077"/>
        <v>96890.699999999997</v>
      </c>
      <c r="Y1252" s="32"/>
      <c r="Z1252" s="32"/>
      <c r="AA1252" s="32"/>
      <c r="AB1252" s="32">
        <f t="shared" si="1071"/>
        <v>96890.5</v>
      </c>
      <c r="AC1252" s="32">
        <f t="shared" si="1072"/>
        <v>0</v>
      </c>
      <c r="AD1252" s="32">
        <f t="shared" si="1073"/>
        <v>96890.699999999997</v>
      </c>
      <c r="AE1252" s="32"/>
      <c r="AF1252" s="33"/>
      <c r="AG1252" s="34"/>
      <c r="AH1252" s="1" t="str">
        <f t="shared" si="1074"/>
        <v>0501</v>
      </c>
    </row>
    <row r="1253" hidden="1">
      <c r="A1253" s="14" t="s">
        <v>819</v>
      </c>
      <c r="B1253" s="15" t="s">
        <v>44</v>
      </c>
      <c r="C1253" s="14"/>
      <c r="D1253" s="14"/>
      <c r="E1253" s="31" t="s">
        <v>45</v>
      </c>
      <c r="F1253" s="32"/>
      <c r="G1253" s="32"/>
      <c r="H1253" s="32"/>
      <c r="I1253" s="32"/>
      <c r="J1253" s="32"/>
      <c r="K1253" s="32"/>
      <c r="L1253" s="32"/>
      <c r="M1253" s="32"/>
      <c r="N1253" s="32"/>
      <c r="O1253" s="32">
        <f t="shared" si="1118"/>
        <v>0</v>
      </c>
      <c r="P1253" s="32">
        <f t="shared" si="1119"/>
        <v>0</v>
      </c>
      <c r="Q1253" s="32">
        <f t="shared" si="1120"/>
        <v>0</v>
      </c>
      <c r="R1253" s="32">
        <f t="shared" si="1081"/>
        <v>0</v>
      </c>
      <c r="S1253" s="32">
        <f t="shared" si="1082"/>
        <v>0</v>
      </c>
      <c r="T1253" s="32">
        <f t="shared" si="1083"/>
        <v>0</v>
      </c>
      <c r="U1253" s="32">
        <f>U1254</f>
        <v>0</v>
      </c>
      <c r="V1253" s="32">
        <f t="shared" si="1075"/>
        <v>0</v>
      </c>
      <c r="W1253" s="32">
        <f t="shared" si="1076"/>
        <v>0</v>
      </c>
      <c r="X1253" s="32">
        <f t="shared" si="1077"/>
        <v>0</v>
      </c>
      <c r="Y1253" s="32">
        <f>Y1254</f>
        <v>0</v>
      </c>
      <c r="Z1253" s="32">
        <f>Z1254</f>
        <v>0</v>
      </c>
      <c r="AA1253" s="32">
        <f>AA1254</f>
        <v>0</v>
      </c>
      <c r="AB1253" s="32">
        <f t="shared" si="1071"/>
        <v>0</v>
      </c>
      <c r="AC1253" s="32">
        <f t="shared" si="1072"/>
        <v>0</v>
      </c>
      <c r="AD1253" s="32">
        <f t="shared" si="1073"/>
        <v>0</v>
      </c>
      <c r="AE1253" s="32">
        <f>AE1254</f>
        <v>0</v>
      </c>
      <c r="AF1253" s="29">
        <v>0</v>
      </c>
      <c r="AG1253" s="34"/>
      <c r="AH1253" s="1" t="str">
        <f t="shared" si="1074"/>
        <v/>
      </c>
    </row>
    <row r="1254" hidden="1">
      <c r="A1254" s="14" t="s">
        <v>819</v>
      </c>
      <c r="B1254" s="15">
        <v>800</v>
      </c>
      <c r="C1254" s="14" t="s">
        <v>50</v>
      </c>
      <c r="D1254" s="14" t="s">
        <v>31</v>
      </c>
      <c r="E1254" s="31" t="s">
        <v>722</v>
      </c>
      <c r="F1254" s="32"/>
      <c r="G1254" s="32"/>
      <c r="H1254" s="32"/>
      <c r="I1254" s="32"/>
      <c r="J1254" s="32"/>
      <c r="K1254" s="32"/>
      <c r="L1254" s="32"/>
      <c r="M1254" s="32"/>
      <c r="N1254" s="32"/>
      <c r="O1254" s="32"/>
      <c r="P1254" s="32"/>
      <c r="Q1254" s="32"/>
      <c r="R1254" s="32">
        <f t="shared" si="1081"/>
        <v>0</v>
      </c>
      <c r="S1254" s="32">
        <f t="shared" si="1082"/>
        <v>0</v>
      </c>
      <c r="T1254" s="32">
        <f t="shared" si="1083"/>
        <v>0</v>
      </c>
      <c r="U1254" s="32"/>
      <c r="V1254" s="32">
        <f t="shared" si="1075"/>
        <v>0</v>
      </c>
      <c r="W1254" s="32">
        <f t="shared" si="1076"/>
        <v>0</v>
      </c>
      <c r="X1254" s="32">
        <f t="shared" si="1077"/>
        <v>0</v>
      </c>
      <c r="Y1254" s="32"/>
      <c r="Z1254" s="32"/>
      <c r="AA1254" s="32"/>
      <c r="AB1254" s="32">
        <f t="shared" si="1071"/>
        <v>0</v>
      </c>
      <c r="AC1254" s="32">
        <f t="shared" si="1072"/>
        <v>0</v>
      </c>
      <c r="AD1254" s="32">
        <f t="shared" si="1073"/>
        <v>0</v>
      </c>
      <c r="AE1254" s="32"/>
      <c r="AF1254" s="29">
        <v>0</v>
      </c>
      <c r="AG1254" s="34"/>
      <c r="AH1254" s="1" t="str">
        <f t="shared" si="1074"/>
        <v>0501</v>
      </c>
    </row>
    <row r="1255" ht="47.25">
      <c r="A1255" s="14" t="s">
        <v>821</v>
      </c>
      <c r="B1255" s="15"/>
      <c r="C1255" s="14"/>
      <c r="D1255" s="14"/>
      <c r="E1255" s="31" t="s">
        <v>822</v>
      </c>
      <c r="F1255" s="32">
        <f t="shared" si="1112"/>
        <v>465787.40000000002</v>
      </c>
      <c r="G1255" s="32">
        <f t="shared" si="1113"/>
        <v>665320.69999999995</v>
      </c>
      <c r="H1255" s="32">
        <f t="shared" si="1114"/>
        <v>600000</v>
      </c>
      <c r="I1255" s="32">
        <f t="shared" si="1115"/>
        <v>-61540.300000000003</v>
      </c>
      <c r="J1255" s="32">
        <f t="shared" si="1116"/>
        <v>-43558</v>
      </c>
      <c r="K1255" s="32">
        <f t="shared" si="1117"/>
        <v>0</v>
      </c>
      <c r="L1255" s="32">
        <f t="shared" si="1078"/>
        <v>404247.10000000003</v>
      </c>
      <c r="M1255" s="32">
        <f t="shared" si="1079"/>
        <v>621762.69999999995</v>
      </c>
      <c r="N1255" s="32">
        <f t="shared" si="1080"/>
        <v>600000</v>
      </c>
      <c r="O1255" s="32">
        <f>O1256+O1258</f>
        <v>232526.73199999999</v>
      </c>
      <c r="P1255" s="32">
        <f>P1256+P1258</f>
        <v>0</v>
      </c>
      <c r="Q1255" s="32">
        <f>Q1256+Q1258</f>
        <v>0</v>
      </c>
      <c r="R1255" s="32">
        <f t="shared" si="1081"/>
        <v>636773.83200000005</v>
      </c>
      <c r="S1255" s="32">
        <f t="shared" si="1082"/>
        <v>621762.69999999995</v>
      </c>
      <c r="T1255" s="32">
        <f t="shared" si="1083"/>
        <v>600000</v>
      </c>
      <c r="U1255" s="32">
        <f>U1256+U1258</f>
        <v>0</v>
      </c>
      <c r="V1255" s="32">
        <f t="shared" si="1075"/>
        <v>636773.83200000005</v>
      </c>
      <c r="W1255" s="32">
        <f t="shared" si="1076"/>
        <v>621762.69999999995</v>
      </c>
      <c r="X1255" s="32">
        <f t="shared" si="1077"/>
        <v>600000</v>
      </c>
      <c r="Y1255" s="32">
        <f>Y1256+Y1258</f>
        <v>0</v>
      </c>
      <c r="Z1255" s="32">
        <f>Z1256+Z1258</f>
        <v>0</v>
      </c>
      <c r="AA1255" s="32">
        <f>AA1256+AA1258</f>
        <v>0</v>
      </c>
      <c r="AB1255" s="32">
        <f t="shared" si="1071"/>
        <v>636773.83200000005</v>
      </c>
      <c r="AC1255" s="32">
        <f t="shared" si="1072"/>
        <v>621762.69999999995</v>
      </c>
      <c r="AD1255" s="32">
        <f t="shared" si="1073"/>
        <v>600000</v>
      </c>
      <c r="AE1255" s="32">
        <f>AE1256+AE1258</f>
        <v>0</v>
      </c>
      <c r="AF1255" s="33"/>
      <c r="AG1255" s="34"/>
      <c r="AH1255" s="1" t="str">
        <f t="shared" si="1074"/>
        <v/>
      </c>
    </row>
    <row r="1256" ht="31.5">
      <c r="A1256" s="14" t="s">
        <v>821</v>
      </c>
      <c r="B1256" s="15" t="s">
        <v>48</v>
      </c>
      <c r="C1256" s="14"/>
      <c r="D1256" s="14"/>
      <c r="E1256" s="31" t="s">
        <v>49</v>
      </c>
      <c r="F1256" s="32">
        <f t="shared" si="1112"/>
        <v>465787.40000000002</v>
      </c>
      <c r="G1256" s="32">
        <f t="shared" si="1113"/>
        <v>665320.69999999995</v>
      </c>
      <c r="H1256" s="32">
        <f t="shared" si="1114"/>
        <v>600000</v>
      </c>
      <c r="I1256" s="32">
        <f t="shared" si="1115"/>
        <v>-61540.300000000003</v>
      </c>
      <c r="J1256" s="32">
        <f t="shared" si="1116"/>
        <v>-43558</v>
      </c>
      <c r="K1256" s="32">
        <f t="shared" si="1117"/>
        <v>0</v>
      </c>
      <c r="L1256" s="32">
        <f t="shared" si="1078"/>
        <v>404247.10000000003</v>
      </c>
      <c r="M1256" s="32">
        <f t="shared" si="1079"/>
        <v>621762.69999999995</v>
      </c>
      <c r="N1256" s="32">
        <f t="shared" si="1080"/>
        <v>600000</v>
      </c>
      <c r="O1256" s="32">
        <f t="shared" si="1118"/>
        <v>0</v>
      </c>
      <c r="P1256" s="32">
        <f t="shared" si="1119"/>
        <v>0</v>
      </c>
      <c r="Q1256" s="32">
        <f t="shared" si="1120"/>
        <v>0</v>
      </c>
      <c r="R1256" s="32">
        <f t="shared" si="1081"/>
        <v>404247.10000000003</v>
      </c>
      <c r="S1256" s="32">
        <f t="shared" si="1082"/>
        <v>621762.69999999995</v>
      </c>
      <c r="T1256" s="32">
        <f t="shared" si="1083"/>
        <v>600000</v>
      </c>
      <c r="U1256" s="32">
        <f>U1257</f>
        <v>0</v>
      </c>
      <c r="V1256" s="32">
        <f t="shared" si="1075"/>
        <v>404247.10000000003</v>
      </c>
      <c r="W1256" s="32">
        <f t="shared" si="1076"/>
        <v>621762.69999999995</v>
      </c>
      <c r="X1256" s="32">
        <f t="shared" si="1077"/>
        <v>600000</v>
      </c>
      <c r="Y1256" s="32">
        <f>Y1257</f>
        <v>0</v>
      </c>
      <c r="Z1256" s="32">
        <f>Z1257</f>
        <v>0</v>
      </c>
      <c r="AA1256" s="32">
        <f>AA1257</f>
        <v>0</v>
      </c>
      <c r="AB1256" s="32">
        <f t="shared" ref="AB1256:AB1319" si="1121">V1256+Y1256</f>
        <v>404247.10000000003</v>
      </c>
      <c r="AC1256" s="32">
        <f t="shared" ref="AC1256:AC1319" si="1122">W1256+Z1256</f>
        <v>621762.69999999995</v>
      </c>
      <c r="AD1256" s="32">
        <f t="shared" ref="AD1256:AD1319" si="1123">X1256+AA1256</f>
        <v>600000</v>
      </c>
      <c r="AE1256" s="32">
        <f>AE1257</f>
        <v>0</v>
      </c>
      <c r="AF1256" s="33"/>
      <c r="AG1256" s="34"/>
      <c r="AH1256" s="1" t="str">
        <f t="shared" ref="AH1256:AH1319" si="1124">CONCATENATE(C1256,D1256)</f>
        <v/>
      </c>
    </row>
    <row r="1257">
      <c r="A1257" s="14" t="s">
        <v>821</v>
      </c>
      <c r="B1257" s="15">
        <v>200</v>
      </c>
      <c r="C1257" s="14" t="s">
        <v>50</v>
      </c>
      <c r="D1257" s="14" t="s">
        <v>31</v>
      </c>
      <c r="E1257" s="31" t="s">
        <v>722</v>
      </c>
      <c r="F1257" s="32">
        <v>465787.40000000002</v>
      </c>
      <c r="G1257" s="32">
        <v>665320.69999999995</v>
      </c>
      <c r="H1257" s="32">
        <v>600000</v>
      </c>
      <c r="I1257" s="32">
        <v>-61540.300000000003</v>
      </c>
      <c r="J1257" s="32">
        <v>-43558</v>
      </c>
      <c r="K1257" s="32"/>
      <c r="L1257" s="32">
        <f t="shared" si="1078"/>
        <v>404247.10000000003</v>
      </c>
      <c r="M1257" s="32">
        <f t="shared" si="1079"/>
        <v>621762.69999999995</v>
      </c>
      <c r="N1257" s="32">
        <f t="shared" si="1080"/>
        <v>600000</v>
      </c>
      <c r="O1257" s="32"/>
      <c r="P1257" s="32"/>
      <c r="Q1257" s="32"/>
      <c r="R1257" s="32">
        <f t="shared" si="1081"/>
        <v>404247.10000000003</v>
      </c>
      <c r="S1257" s="32">
        <f t="shared" si="1082"/>
        <v>621762.69999999995</v>
      </c>
      <c r="T1257" s="32">
        <f t="shared" si="1083"/>
        <v>600000</v>
      </c>
      <c r="U1257" s="32"/>
      <c r="V1257" s="32">
        <f t="shared" si="1075"/>
        <v>404247.10000000003</v>
      </c>
      <c r="W1257" s="32">
        <f t="shared" si="1076"/>
        <v>621762.69999999995</v>
      </c>
      <c r="X1257" s="32">
        <f t="shared" si="1077"/>
        <v>600000</v>
      </c>
      <c r="Y1257" s="32"/>
      <c r="Z1257" s="32"/>
      <c r="AA1257" s="32"/>
      <c r="AB1257" s="32">
        <f t="shared" si="1121"/>
        <v>404247.10000000003</v>
      </c>
      <c r="AC1257" s="32">
        <f t="shared" si="1122"/>
        <v>621762.69999999995</v>
      </c>
      <c r="AD1257" s="32">
        <f t="shared" si="1123"/>
        <v>600000</v>
      </c>
      <c r="AE1257" s="32"/>
      <c r="AF1257" s="33"/>
      <c r="AG1257" s="34" t="s">
        <v>823</v>
      </c>
      <c r="AH1257" s="1" t="str">
        <f t="shared" si="1124"/>
        <v>0501</v>
      </c>
    </row>
    <row r="1258">
      <c r="A1258" s="14" t="s">
        <v>821</v>
      </c>
      <c r="B1258" s="15" t="s">
        <v>44</v>
      </c>
      <c r="C1258" s="14"/>
      <c r="D1258" s="14"/>
      <c r="E1258" s="31" t="s">
        <v>45</v>
      </c>
      <c r="F1258" s="32"/>
      <c r="G1258" s="32"/>
      <c r="H1258" s="32"/>
      <c r="I1258" s="32"/>
      <c r="J1258" s="32"/>
      <c r="K1258" s="32"/>
      <c r="L1258" s="32"/>
      <c r="M1258" s="32"/>
      <c r="N1258" s="32"/>
      <c r="O1258" s="32">
        <f t="shared" si="1118"/>
        <v>232526.73199999999</v>
      </c>
      <c r="P1258" s="32">
        <f t="shared" si="1119"/>
        <v>0</v>
      </c>
      <c r="Q1258" s="32">
        <f t="shared" si="1120"/>
        <v>0</v>
      </c>
      <c r="R1258" s="32">
        <f t="shared" si="1081"/>
        <v>232526.73199999999</v>
      </c>
      <c r="S1258" s="32">
        <f t="shared" si="1082"/>
        <v>0</v>
      </c>
      <c r="T1258" s="32">
        <f t="shared" si="1083"/>
        <v>0</v>
      </c>
      <c r="U1258" s="32">
        <f>U1259</f>
        <v>0</v>
      </c>
      <c r="V1258" s="32">
        <f t="shared" si="1075"/>
        <v>232526.73199999999</v>
      </c>
      <c r="W1258" s="32">
        <f t="shared" si="1076"/>
        <v>0</v>
      </c>
      <c r="X1258" s="32">
        <f t="shared" si="1077"/>
        <v>0</v>
      </c>
      <c r="Y1258" s="32">
        <f>Y1259</f>
        <v>0</v>
      </c>
      <c r="Z1258" s="32">
        <f>Z1259</f>
        <v>0</v>
      </c>
      <c r="AA1258" s="32">
        <f>AA1259</f>
        <v>0</v>
      </c>
      <c r="AB1258" s="32">
        <f t="shared" si="1121"/>
        <v>232526.73199999999</v>
      </c>
      <c r="AC1258" s="32">
        <f t="shared" si="1122"/>
        <v>0</v>
      </c>
      <c r="AD1258" s="32">
        <f t="shared" si="1123"/>
        <v>0</v>
      </c>
      <c r="AE1258" s="32">
        <f>AE1259</f>
        <v>0</v>
      </c>
      <c r="AF1258" s="33"/>
      <c r="AG1258" s="34"/>
      <c r="AH1258" s="1" t="str">
        <f t="shared" si="1124"/>
        <v/>
      </c>
    </row>
    <row r="1259">
      <c r="A1259" s="14" t="s">
        <v>821</v>
      </c>
      <c r="B1259" s="15">
        <v>800</v>
      </c>
      <c r="C1259" s="14" t="s">
        <v>50</v>
      </c>
      <c r="D1259" s="14" t="s">
        <v>31</v>
      </c>
      <c r="E1259" s="31" t="s">
        <v>722</v>
      </c>
      <c r="F1259" s="32"/>
      <c r="G1259" s="32"/>
      <c r="H1259" s="32"/>
      <c r="I1259" s="32"/>
      <c r="J1259" s="32"/>
      <c r="K1259" s="32"/>
      <c r="L1259" s="32"/>
      <c r="M1259" s="32"/>
      <c r="N1259" s="32"/>
      <c r="O1259" s="32">
        <v>232526.73199999999</v>
      </c>
      <c r="P1259" s="32"/>
      <c r="Q1259" s="32"/>
      <c r="R1259" s="32">
        <f t="shared" si="1081"/>
        <v>232526.73199999999</v>
      </c>
      <c r="S1259" s="32">
        <f t="shared" si="1082"/>
        <v>0</v>
      </c>
      <c r="T1259" s="32">
        <f t="shared" si="1083"/>
        <v>0</v>
      </c>
      <c r="U1259" s="32"/>
      <c r="V1259" s="32">
        <f t="shared" si="1075"/>
        <v>232526.73199999999</v>
      </c>
      <c r="W1259" s="32">
        <f t="shared" si="1076"/>
        <v>0</v>
      </c>
      <c r="X1259" s="32">
        <f t="shared" si="1077"/>
        <v>0</v>
      </c>
      <c r="Y1259" s="32"/>
      <c r="Z1259" s="32"/>
      <c r="AA1259" s="32"/>
      <c r="AB1259" s="32">
        <f t="shared" si="1121"/>
        <v>232526.73199999999</v>
      </c>
      <c r="AC1259" s="32">
        <f t="shared" si="1122"/>
        <v>0</v>
      </c>
      <c r="AD1259" s="32">
        <f t="shared" si="1123"/>
        <v>0</v>
      </c>
      <c r="AE1259" s="32"/>
      <c r="AF1259" s="33"/>
      <c r="AG1259" s="34"/>
      <c r="AH1259" s="1" t="str">
        <f t="shared" si="1124"/>
        <v>0501</v>
      </c>
    </row>
    <row r="1260" ht="63">
      <c r="A1260" s="14" t="s">
        <v>824</v>
      </c>
      <c r="B1260" s="15"/>
      <c r="C1260" s="14"/>
      <c r="D1260" s="14"/>
      <c r="E1260" s="31" t="s">
        <v>825</v>
      </c>
      <c r="F1260" s="32">
        <f>F1267+F1273</f>
        <v>42474.799999999996</v>
      </c>
      <c r="G1260" s="32">
        <f>G1267+G1273</f>
        <v>42474.799999999996</v>
      </c>
      <c r="H1260" s="32">
        <f>H1267+H1273</f>
        <v>42074.400000000001</v>
      </c>
      <c r="I1260" s="32">
        <f>I1267+I1273+I1261+I1270+I1264</f>
        <v>112796.90000000001</v>
      </c>
      <c r="J1260" s="32">
        <f>J1267+J1273+J1261+J1270+J1264</f>
        <v>82988.199999999997</v>
      </c>
      <c r="K1260" s="32">
        <f>K1267+K1273+K1261+K1270+K1264</f>
        <v>82988.199999999997</v>
      </c>
      <c r="L1260" s="32">
        <f t="shared" si="1078"/>
        <v>155271.70000000001</v>
      </c>
      <c r="M1260" s="32">
        <f t="shared" si="1079"/>
        <v>125463</v>
      </c>
      <c r="N1260" s="32">
        <f t="shared" si="1080"/>
        <v>125062.60000000001</v>
      </c>
      <c r="O1260" s="32">
        <f>O1267+O1273+O1261+O1270+O1264</f>
        <v>0</v>
      </c>
      <c r="P1260" s="32">
        <f>P1267+P1273+P1261+P1270+P1264</f>
        <v>0</v>
      </c>
      <c r="Q1260" s="32">
        <f>Q1267+Q1273+Q1261+Q1270+Q1264</f>
        <v>0</v>
      </c>
      <c r="R1260" s="32">
        <f t="shared" si="1081"/>
        <v>155271.70000000001</v>
      </c>
      <c r="S1260" s="32">
        <f t="shared" si="1082"/>
        <v>125463</v>
      </c>
      <c r="T1260" s="32">
        <f t="shared" si="1083"/>
        <v>125062.60000000001</v>
      </c>
      <c r="U1260" s="32">
        <f>U1267+U1273+U1261+U1270+U1264</f>
        <v>0</v>
      </c>
      <c r="V1260" s="32">
        <f t="shared" si="1075"/>
        <v>155271.70000000001</v>
      </c>
      <c r="W1260" s="32">
        <f t="shared" si="1076"/>
        <v>125463</v>
      </c>
      <c r="X1260" s="32">
        <f t="shared" si="1077"/>
        <v>125062.60000000001</v>
      </c>
      <c r="Y1260" s="32">
        <f>Y1267+Y1273+Y1261+Y1270+Y1264</f>
        <v>-814.20000000000005</v>
      </c>
      <c r="Z1260" s="32">
        <f>Z1267+Z1273+Z1261+Z1270+Z1264</f>
        <v>0</v>
      </c>
      <c r="AA1260" s="32">
        <f>AA1267+AA1273+AA1261+AA1270+AA1264</f>
        <v>0</v>
      </c>
      <c r="AB1260" s="32">
        <f t="shared" si="1121"/>
        <v>154457.5</v>
      </c>
      <c r="AC1260" s="32">
        <f t="shared" si="1122"/>
        <v>125463</v>
      </c>
      <c r="AD1260" s="32">
        <f t="shared" si="1123"/>
        <v>125062.60000000001</v>
      </c>
      <c r="AE1260" s="32">
        <f>AE1267+AE1273+AE1261+AE1270+AE1264</f>
        <v>0</v>
      </c>
      <c r="AF1260" s="33"/>
      <c r="AG1260" s="34"/>
      <c r="AH1260" s="1" t="str">
        <f t="shared" si="1124"/>
        <v/>
      </c>
    </row>
    <row r="1261" ht="63">
      <c r="A1261" s="14" t="s">
        <v>826</v>
      </c>
      <c r="B1261" s="15"/>
      <c r="C1261" s="14"/>
      <c r="D1261" s="14"/>
      <c r="E1261" s="35" t="s">
        <v>217</v>
      </c>
      <c r="F1261" s="32"/>
      <c r="G1261" s="32"/>
      <c r="H1261" s="32"/>
      <c r="I1261" s="32">
        <f t="shared" ref="I1261:I1274" si="1125">I1262</f>
        <v>1628.3</v>
      </c>
      <c r="J1261" s="32">
        <f t="shared" ref="J1261:J1274" si="1126">J1262</f>
        <v>0</v>
      </c>
      <c r="K1261" s="32">
        <f t="shared" ref="K1261:K1274" si="1127">K1262</f>
        <v>0</v>
      </c>
      <c r="L1261" s="32">
        <f t="shared" si="1078"/>
        <v>1628.3</v>
      </c>
      <c r="M1261" s="32">
        <f t="shared" si="1079"/>
        <v>0</v>
      </c>
      <c r="N1261" s="32">
        <f t="shared" si="1080"/>
        <v>0</v>
      </c>
      <c r="O1261" s="32">
        <f t="shared" ref="O1261:O1274" si="1128">O1262</f>
        <v>0</v>
      </c>
      <c r="P1261" s="32">
        <f t="shared" ref="P1261:P1274" si="1129">P1262</f>
        <v>0</v>
      </c>
      <c r="Q1261" s="32">
        <f t="shared" ref="Q1261:Q1274" si="1130">Q1262</f>
        <v>0</v>
      </c>
      <c r="R1261" s="32">
        <f t="shared" si="1081"/>
        <v>1628.3</v>
      </c>
      <c r="S1261" s="32">
        <f t="shared" si="1082"/>
        <v>0</v>
      </c>
      <c r="T1261" s="32">
        <f t="shared" si="1083"/>
        <v>0</v>
      </c>
      <c r="U1261" s="32">
        <f t="shared" ref="U1261:U1274" si="1131">U1262</f>
        <v>0</v>
      </c>
      <c r="V1261" s="32">
        <f t="shared" si="1075"/>
        <v>1628.3</v>
      </c>
      <c r="W1261" s="32">
        <f t="shared" si="1076"/>
        <v>0</v>
      </c>
      <c r="X1261" s="32">
        <f t="shared" si="1077"/>
        <v>0</v>
      </c>
      <c r="Y1261" s="32">
        <f t="shared" ref="Y1261:Y1274" si="1132">Y1262</f>
        <v>-814.20000000000005</v>
      </c>
      <c r="Z1261" s="32">
        <f t="shared" ref="Z1261:Z1274" si="1133">Z1262</f>
        <v>0</v>
      </c>
      <c r="AA1261" s="32">
        <f t="shared" ref="AA1261:AA1274" si="1134">AA1262</f>
        <v>0</v>
      </c>
      <c r="AB1261" s="32">
        <f t="shared" si="1121"/>
        <v>814.09999999999991</v>
      </c>
      <c r="AC1261" s="32">
        <f t="shared" si="1122"/>
        <v>0</v>
      </c>
      <c r="AD1261" s="32">
        <f t="shared" si="1123"/>
        <v>0</v>
      </c>
      <c r="AE1261" s="32">
        <f t="shared" ref="AE1261:AE1274" si="1135">AE1262</f>
        <v>0</v>
      </c>
      <c r="AF1261" s="33"/>
      <c r="AG1261" s="34"/>
      <c r="AH1261" s="1" t="str">
        <f t="shared" si="1124"/>
        <v/>
      </c>
    </row>
    <row r="1262" ht="63">
      <c r="A1262" s="14" t="s">
        <v>826</v>
      </c>
      <c r="B1262" s="15" t="s">
        <v>55</v>
      </c>
      <c r="C1262" s="14"/>
      <c r="D1262" s="14"/>
      <c r="E1262" s="31" t="s">
        <v>56</v>
      </c>
      <c r="F1262" s="32"/>
      <c r="G1262" s="32"/>
      <c r="H1262" s="32"/>
      <c r="I1262" s="32">
        <f t="shared" si="1125"/>
        <v>1628.3</v>
      </c>
      <c r="J1262" s="32">
        <f t="shared" si="1126"/>
        <v>0</v>
      </c>
      <c r="K1262" s="32">
        <f t="shared" si="1127"/>
        <v>0</v>
      </c>
      <c r="L1262" s="32">
        <f t="shared" si="1078"/>
        <v>1628.3</v>
      </c>
      <c r="M1262" s="32">
        <f t="shared" si="1079"/>
        <v>0</v>
      </c>
      <c r="N1262" s="32">
        <f t="shared" si="1080"/>
        <v>0</v>
      </c>
      <c r="O1262" s="32">
        <f t="shared" si="1128"/>
        <v>0</v>
      </c>
      <c r="P1262" s="32">
        <f t="shared" si="1129"/>
        <v>0</v>
      </c>
      <c r="Q1262" s="32">
        <f t="shared" si="1130"/>
        <v>0</v>
      </c>
      <c r="R1262" s="32">
        <f t="shared" si="1081"/>
        <v>1628.3</v>
      </c>
      <c r="S1262" s="32">
        <f t="shared" si="1082"/>
        <v>0</v>
      </c>
      <c r="T1262" s="32">
        <f t="shared" si="1083"/>
        <v>0</v>
      </c>
      <c r="U1262" s="32">
        <f t="shared" si="1131"/>
        <v>0</v>
      </c>
      <c r="V1262" s="32">
        <f t="shared" si="1075"/>
        <v>1628.3</v>
      </c>
      <c r="W1262" s="32">
        <f t="shared" si="1076"/>
        <v>0</v>
      </c>
      <c r="X1262" s="32">
        <f t="shared" si="1077"/>
        <v>0</v>
      </c>
      <c r="Y1262" s="32">
        <f t="shared" si="1132"/>
        <v>-814.20000000000005</v>
      </c>
      <c r="Z1262" s="32">
        <f t="shared" si="1133"/>
        <v>0</v>
      </c>
      <c r="AA1262" s="32">
        <f t="shared" si="1134"/>
        <v>0</v>
      </c>
      <c r="AB1262" s="32">
        <f t="shared" si="1121"/>
        <v>814.09999999999991</v>
      </c>
      <c r="AC1262" s="32">
        <f t="shared" si="1122"/>
        <v>0</v>
      </c>
      <c r="AD1262" s="32">
        <f t="shared" si="1123"/>
        <v>0</v>
      </c>
      <c r="AE1262" s="32">
        <f t="shared" si="1135"/>
        <v>0</v>
      </c>
      <c r="AF1262" s="33"/>
      <c r="AG1262" s="34"/>
      <c r="AH1262" s="1" t="str">
        <f t="shared" si="1124"/>
        <v/>
      </c>
    </row>
    <row r="1263" ht="63">
      <c r="A1263" s="14" t="s">
        <v>826</v>
      </c>
      <c r="B1263" s="15">
        <v>600</v>
      </c>
      <c r="C1263" s="14" t="s">
        <v>50</v>
      </c>
      <c r="D1263" s="14" t="s">
        <v>31</v>
      </c>
      <c r="E1263" s="31" t="s">
        <v>722</v>
      </c>
      <c r="F1263" s="32"/>
      <c r="G1263" s="32"/>
      <c r="H1263" s="32"/>
      <c r="I1263" s="32">
        <v>1628.3</v>
      </c>
      <c r="J1263" s="32"/>
      <c r="K1263" s="32"/>
      <c r="L1263" s="32">
        <f t="shared" si="1078"/>
        <v>1628.3</v>
      </c>
      <c r="M1263" s="32">
        <f t="shared" si="1079"/>
        <v>0</v>
      </c>
      <c r="N1263" s="32">
        <f t="shared" si="1080"/>
        <v>0</v>
      </c>
      <c r="O1263" s="32"/>
      <c r="P1263" s="32"/>
      <c r="Q1263" s="32"/>
      <c r="R1263" s="32">
        <f t="shared" si="1081"/>
        <v>1628.3</v>
      </c>
      <c r="S1263" s="32">
        <f t="shared" si="1082"/>
        <v>0</v>
      </c>
      <c r="T1263" s="32">
        <f t="shared" si="1083"/>
        <v>0</v>
      </c>
      <c r="U1263" s="32"/>
      <c r="V1263" s="32">
        <f t="shared" si="1075"/>
        <v>1628.3</v>
      </c>
      <c r="W1263" s="32">
        <f t="shared" si="1076"/>
        <v>0</v>
      </c>
      <c r="X1263" s="32">
        <f t="shared" si="1077"/>
        <v>0</v>
      </c>
      <c r="Y1263" s="32">
        <v>-814.20000000000005</v>
      </c>
      <c r="Z1263" s="32"/>
      <c r="AA1263" s="32"/>
      <c r="AB1263" s="32">
        <f t="shared" si="1121"/>
        <v>814.09999999999991</v>
      </c>
      <c r="AC1263" s="32">
        <f t="shared" si="1122"/>
        <v>0</v>
      </c>
      <c r="AD1263" s="32">
        <f t="shared" si="1123"/>
        <v>0</v>
      </c>
      <c r="AE1263" s="32"/>
      <c r="AF1263" s="33"/>
      <c r="AG1263" s="34">
        <v>107</v>
      </c>
      <c r="AH1263" s="1" t="str">
        <f t="shared" si="1124"/>
        <v>0501</v>
      </c>
    </row>
    <row r="1264" ht="63">
      <c r="A1264" s="14" t="s">
        <v>827</v>
      </c>
      <c r="B1264" s="15"/>
      <c r="C1264" s="14"/>
      <c r="D1264" s="14"/>
      <c r="E1264" s="35" t="s">
        <v>207</v>
      </c>
      <c r="F1264" s="32"/>
      <c r="G1264" s="32"/>
      <c r="H1264" s="32"/>
      <c r="I1264" s="32">
        <f t="shared" si="1125"/>
        <v>190.30000000000001</v>
      </c>
      <c r="J1264" s="32">
        <f t="shared" si="1126"/>
        <v>190.30000000000001</v>
      </c>
      <c r="K1264" s="32">
        <f t="shared" si="1127"/>
        <v>190.30000000000001</v>
      </c>
      <c r="L1264" s="32">
        <f t="shared" si="1078"/>
        <v>190.30000000000001</v>
      </c>
      <c r="M1264" s="32">
        <f t="shared" si="1079"/>
        <v>190.30000000000001</v>
      </c>
      <c r="N1264" s="32">
        <f t="shared" si="1080"/>
        <v>190.30000000000001</v>
      </c>
      <c r="O1264" s="32">
        <f t="shared" si="1128"/>
        <v>0</v>
      </c>
      <c r="P1264" s="32">
        <f t="shared" si="1129"/>
        <v>0</v>
      </c>
      <c r="Q1264" s="32">
        <f t="shared" si="1130"/>
        <v>0</v>
      </c>
      <c r="R1264" s="32">
        <f t="shared" si="1081"/>
        <v>190.30000000000001</v>
      </c>
      <c r="S1264" s="32">
        <f t="shared" si="1082"/>
        <v>190.30000000000001</v>
      </c>
      <c r="T1264" s="32">
        <f t="shared" si="1083"/>
        <v>190.30000000000001</v>
      </c>
      <c r="U1264" s="32">
        <f t="shared" si="1131"/>
        <v>0</v>
      </c>
      <c r="V1264" s="32">
        <f t="shared" si="1075"/>
        <v>190.30000000000001</v>
      </c>
      <c r="W1264" s="32">
        <f t="shared" si="1076"/>
        <v>190.30000000000001</v>
      </c>
      <c r="X1264" s="32">
        <f t="shared" si="1077"/>
        <v>190.30000000000001</v>
      </c>
      <c r="Y1264" s="32">
        <f t="shared" si="1132"/>
        <v>0</v>
      </c>
      <c r="Z1264" s="32">
        <f t="shared" si="1133"/>
        <v>0</v>
      </c>
      <c r="AA1264" s="32">
        <f t="shared" si="1134"/>
        <v>0</v>
      </c>
      <c r="AB1264" s="32">
        <f t="shared" si="1121"/>
        <v>190.30000000000001</v>
      </c>
      <c r="AC1264" s="32">
        <f t="shared" si="1122"/>
        <v>190.30000000000001</v>
      </c>
      <c r="AD1264" s="32">
        <f t="shared" si="1123"/>
        <v>190.30000000000001</v>
      </c>
      <c r="AE1264" s="32">
        <f t="shared" si="1135"/>
        <v>0</v>
      </c>
      <c r="AF1264" s="33"/>
      <c r="AG1264" s="34"/>
      <c r="AH1264" s="1" t="str">
        <f t="shared" si="1124"/>
        <v/>
      </c>
    </row>
    <row r="1265" ht="63">
      <c r="A1265" s="14" t="s">
        <v>827</v>
      </c>
      <c r="B1265" s="15" t="s">
        <v>55</v>
      </c>
      <c r="C1265" s="14"/>
      <c r="D1265" s="14"/>
      <c r="E1265" s="31" t="s">
        <v>56</v>
      </c>
      <c r="F1265" s="32"/>
      <c r="G1265" s="32"/>
      <c r="H1265" s="32"/>
      <c r="I1265" s="32">
        <f t="shared" si="1125"/>
        <v>190.30000000000001</v>
      </c>
      <c r="J1265" s="32">
        <f t="shared" si="1126"/>
        <v>190.30000000000001</v>
      </c>
      <c r="K1265" s="32">
        <f t="shared" si="1127"/>
        <v>190.30000000000001</v>
      </c>
      <c r="L1265" s="32">
        <f t="shared" ref="L1265:L1328" si="1136">F1265+I1265</f>
        <v>190.30000000000001</v>
      </c>
      <c r="M1265" s="32">
        <f t="shared" ref="M1265:M1328" si="1137">G1265+J1265</f>
        <v>190.30000000000001</v>
      </c>
      <c r="N1265" s="32">
        <f t="shared" ref="N1265:N1328" si="1138">H1265+K1265</f>
        <v>190.30000000000001</v>
      </c>
      <c r="O1265" s="32">
        <f t="shared" si="1128"/>
        <v>0</v>
      </c>
      <c r="P1265" s="32">
        <f t="shared" si="1129"/>
        <v>0</v>
      </c>
      <c r="Q1265" s="32">
        <f t="shared" si="1130"/>
        <v>0</v>
      </c>
      <c r="R1265" s="32">
        <f t="shared" si="1081"/>
        <v>190.30000000000001</v>
      </c>
      <c r="S1265" s="32">
        <f t="shared" si="1082"/>
        <v>190.30000000000001</v>
      </c>
      <c r="T1265" s="32">
        <f t="shared" si="1083"/>
        <v>190.30000000000001</v>
      </c>
      <c r="U1265" s="32">
        <f t="shared" si="1131"/>
        <v>0</v>
      </c>
      <c r="V1265" s="32">
        <f t="shared" si="1075"/>
        <v>190.30000000000001</v>
      </c>
      <c r="W1265" s="32">
        <f t="shared" si="1076"/>
        <v>190.30000000000001</v>
      </c>
      <c r="X1265" s="32">
        <f t="shared" si="1077"/>
        <v>190.30000000000001</v>
      </c>
      <c r="Y1265" s="32">
        <f t="shared" si="1132"/>
        <v>0</v>
      </c>
      <c r="Z1265" s="32">
        <f t="shared" si="1133"/>
        <v>0</v>
      </c>
      <c r="AA1265" s="32">
        <f t="shared" si="1134"/>
        <v>0</v>
      </c>
      <c r="AB1265" s="32">
        <f t="shared" si="1121"/>
        <v>190.30000000000001</v>
      </c>
      <c r="AC1265" s="32">
        <f t="shared" si="1122"/>
        <v>190.30000000000001</v>
      </c>
      <c r="AD1265" s="32">
        <f t="shared" si="1123"/>
        <v>190.30000000000001</v>
      </c>
      <c r="AE1265" s="32">
        <f t="shared" si="1135"/>
        <v>0</v>
      </c>
      <c r="AF1265" s="33"/>
      <c r="AG1265" s="34"/>
      <c r="AH1265" s="1" t="str">
        <f t="shared" si="1124"/>
        <v/>
      </c>
    </row>
    <row r="1266" ht="63">
      <c r="A1266" s="14" t="s">
        <v>827</v>
      </c>
      <c r="B1266" s="15">
        <v>600</v>
      </c>
      <c r="C1266" s="14" t="s">
        <v>50</v>
      </c>
      <c r="D1266" s="14" t="s">
        <v>31</v>
      </c>
      <c r="E1266" s="31" t="s">
        <v>722</v>
      </c>
      <c r="F1266" s="32"/>
      <c r="G1266" s="32"/>
      <c r="H1266" s="32"/>
      <c r="I1266" s="32">
        <v>190.30000000000001</v>
      </c>
      <c r="J1266" s="32">
        <v>190.30000000000001</v>
      </c>
      <c r="K1266" s="32">
        <v>190.30000000000001</v>
      </c>
      <c r="L1266" s="32">
        <f t="shared" si="1136"/>
        <v>190.30000000000001</v>
      </c>
      <c r="M1266" s="32">
        <f t="shared" si="1137"/>
        <v>190.30000000000001</v>
      </c>
      <c r="N1266" s="32">
        <f t="shared" si="1138"/>
        <v>190.30000000000001</v>
      </c>
      <c r="O1266" s="32"/>
      <c r="P1266" s="32"/>
      <c r="Q1266" s="32"/>
      <c r="R1266" s="32">
        <f t="shared" si="1081"/>
        <v>190.30000000000001</v>
      </c>
      <c r="S1266" s="32">
        <f t="shared" si="1082"/>
        <v>190.30000000000001</v>
      </c>
      <c r="T1266" s="32">
        <f t="shared" si="1083"/>
        <v>190.30000000000001</v>
      </c>
      <c r="U1266" s="32"/>
      <c r="V1266" s="32">
        <f t="shared" si="1075"/>
        <v>190.30000000000001</v>
      </c>
      <c r="W1266" s="32">
        <f t="shared" si="1076"/>
        <v>190.30000000000001</v>
      </c>
      <c r="X1266" s="32">
        <f t="shared" si="1077"/>
        <v>190.30000000000001</v>
      </c>
      <c r="Y1266" s="32"/>
      <c r="Z1266" s="32"/>
      <c r="AA1266" s="32"/>
      <c r="AB1266" s="32">
        <f t="shared" si="1121"/>
        <v>190.30000000000001</v>
      </c>
      <c r="AC1266" s="32">
        <f t="shared" si="1122"/>
        <v>190.30000000000001</v>
      </c>
      <c r="AD1266" s="32">
        <f t="shared" si="1123"/>
        <v>190.30000000000001</v>
      </c>
      <c r="AE1266" s="32"/>
      <c r="AF1266" s="33"/>
      <c r="AG1266" s="34">
        <v>109</v>
      </c>
      <c r="AH1266" s="1" t="str">
        <f t="shared" si="1124"/>
        <v>0501</v>
      </c>
    </row>
    <row r="1267" ht="47.25">
      <c r="A1267" s="14" t="s">
        <v>828</v>
      </c>
      <c r="B1267" s="15"/>
      <c r="C1267" s="14"/>
      <c r="D1267" s="14"/>
      <c r="E1267" s="31" t="s">
        <v>829</v>
      </c>
      <c r="F1267" s="32">
        <f t="shared" ref="F1267:F1274" si="1139">F1268</f>
        <v>3664.1999999999998</v>
      </c>
      <c r="G1267" s="32">
        <f t="shared" ref="G1267:G1274" si="1140">G1268</f>
        <v>3664.1999999999998</v>
      </c>
      <c r="H1267" s="32">
        <f t="shared" ref="H1267:H1274" si="1141">H1268</f>
        <v>3263.8000000000002</v>
      </c>
      <c r="I1267" s="32">
        <f t="shared" si="1125"/>
        <v>0</v>
      </c>
      <c r="J1267" s="32">
        <f t="shared" si="1126"/>
        <v>0</v>
      </c>
      <c r="K1267" s="32">
        <f t="shared" si="1127"/>
        <v>0</v>
      </c>
      <c r="L1267" s="32">
        <f t="shared" si="1136"/>
        <v>3664.1999999999998</v>
      </c>
      <c r="M1267" s="32">
        <f t="shared" si="1137"/>
        <v>3664.1999999999998</v>
      </c>
      <c r="N1267" s="32">
        <f t="shared" si="1138"/>
        <v>3263.8000000000002</v>
      </c>
      <c r="O1267" s="32">
        <f t="shared" si="1128"/>
        <v>0</v>
      </c>
      <c r="P1267" s="32">
        <f t="shared" si="1129"/>
        <v>0</v>
      </c>
      <c r="Q1267" s="32">
        <f t="shared" si="1130"/>
        <v>0</v>
      </c>
      <c r="R1267" s="32">
        <f t="shared" si="1081"/>
        <v>3664.1999999999998</v>
      </c>
      <c r="S1267" s="32">
        <f t="shared" si="1082"/>
        <v>3664.1999999999998</v>
      </c>
      <c r="T1267" s="32">
        <f t="shared" si="1083"/>
        <v>3263.8000000000002</v>
      </c>
      <c r="U1267" s="32">
        <f t="shared" si="1131"/>
        <v>0</v>
      </c>
      <c r="V1267" s="32">
        <f t="shared" ref="V1267:V1330" si="1142">R1267+U1267</f>
        <v>3664.1999999999998</v>
      </c>
      <c r="W1267" s="32">
        <f t="shared" ref="W1267:W1330" si="1143">S1267</f>
        <v>3664.1999999999998</v>
      </c>
      <c r="X1267" s="32">
        <f t="shared" ref="X1267:X1330" si="1144">T1267</f>
        <v>3263.8000000000002</v>
      </c>
      <c r="Y1267" s="32">
        <f t="shared" si="1132"/>
        <v>0</v>
      </c>
      <c r="Z1267" s="32">
        <f t="shared" si="1133"/>
        <v>0</v>
      </c>
      <c r="AA1267" s="32">
        <f t="shared" si="1134"/>
        <v>0</v>
      </c>
      <c r="AB1267" s="32">
        <f t="shared" si="1121"/>
        <v>3664.1999999999998</v>
      </c>
      <c r="AC1267" s="32">
        <f t="shared" si="1122"/>
        <v>3664.1999999999998</v>
      </c>
      <c r="AD1267" s="32">
        <f t="shared" si="1123"/>
        <v>3263.8000000000002</v>
      </c>
      <c r="AE1267" s="32">
        <f t="shared" si="1135"/>
        <v>0</v>
      </c>
      <c r="AF1267" s="33"/>
      <c r="AG1267" s="34"/>
      <c r="AH1267" s="1" t="str">
        <f t="shared" si="1124"/>
        <v/>
      </c>
    </row>
    <row r="1268" ht="31.5">
      <c r="A1268" s="14" t="s">
        <v>828</v>
      </c>
      <c r="B1268" s="15" t="s">
        <v>48</v>
      </c>
      <c r="C1268" s="14"/>
      <c r="D1268" s="14"/>
      <c r="E1268" s="31" t="s">
        <v>49</v>
      </c>
      <c r="F1268" s="32">
        <f t="shared" si="1139"/>
        <v>3664.1999999999998</v>
      </c>
      <c r="G1268" s="32">
        <f t="shared" si="1140"/>
        <v>3664.1999999999998</v>
      </c>
      <c r="H1268" s="32">
        <f t="shared" si="1141"/>
        <v>3263.8000000000002</v>
      </c>
      <c r="I1268" s="32">
        <f t="shared" si="1125"/>
        <v>0</v>
      </c>
      <c r="J1268" s="32">
        <f t="shared" si="1126"/>
        <v>0</v>
      </c>
      <c r="K1268" s="32">
        <f t="shared" si="1127"/>
        <v>0</v>
      </c>
      <c r="L1268" s="32">
        <f t="shared" si="1136"/>
        <v>3664.1999999999998</v>
      </c>
      <c r="M1268" s="32">
        <f t="shared" si="1137"/>
        <v>3664.1999999999998</v>
      </c>
      <c r="N1268" s="32">
        <f t="shared" si="1138"/>
        <v>3263.8000000000002</v>
      </c>
      <c r="O1268" s="32">
        <f t="shared" si="1128"/>
        <v>0</v>
      </c>
      <c r="P1268" s="32">
        <f t="shared" si="1129"/>
        <v>0</v>
      </c>
      <c r="Q1268" s="32">
        <f t="shared" si="1130"/>
        <v>0</v>
      </c>
      <c r="R1268" s="32">
        <f t="shared" si="1081"/>
        <v>3664.1999999999998</v>
      </c>
      <c r="S1268" s="32">
        <f t="shared" si="1082"/>
        <v>3664.1999999999998</v>
      </c>
      <c r="T1268" s="32">
        <f t="shared" si="1083"/>
        <v>3263.8000000000002</v>
      </c>
      <c r="U1268" s="32">
        <f t="shared" si="1131"/>
        <v>0</v>
      </c>
      <c r="V1268" s="32">
        <f t="shared" si="1142"/>
        <v>3664.1999999999998</v>
      </c>
      <c r="W1268" s="32">
        <f t="shared" si="1143"/>
        <v>3664.1999999999998</v>
      </c>
      <c r="X1268" s="32">
        <f t="shared" si="1144"/>
        <v>3263.8000000000002</v>
      </c>
      <c r="Y1268" s="32">
        <f t="shared" si="1132"/>
        <v>0</v>
      </c>
      <c r="Z1268" s="32">
        <f t="shared" si="1133"/>
        <v>0</v>
      </c>
      <c r="AA1268" s="32">
        <f t="shared" si="1134"/>
        <v>0</v>
      </c>
      <c r="AB1268" s="32">
        <f t="shared" si="1121"/>
        <v>3664.1999999999998</v>
      </c>
      <c r="AC1268" s="32">
        <f t="shared" si="1122"/>
        <v>3664.1999999999998</v>
      </c>
      <c r="AD1268" s="32">
        <f t="shared" si="1123"/>
        <v>3263.8000000000002</v>
      </c>
      <c r="AE1268" s="32">
        <f t="shared" si="1135"/>
        <v>0</v>
      </c>
      <c r="AF1268" s="33"/>
      <c r="AG1268" s="34"/>
      <c r="AH1268" s="1" t="str">
        <f t="shared" si="1124"/>
        <v/>
      </c>
    </row>
    <row r="1269">
      <c r="A1269" s="14" t="s">
        <v>828</v>
      </c>
      <c r="B1269" s="15">
        <v>200</v>
      </c>
      <c r="C1269" s="14" t="s">
        <v>50</v>
      </c>
      <c r="D1269" s="14" t="s">
        <v>31</v>
      </c>
      <c r="E1269" s="31" t="s">
        <v>722</v>
      </c>
      <c r="F1269" s="32">
        <v>3664.1999999999998</v>
      </c>
      <c r="G1269" s="32">
        <v>3664.1999999999998</v>
      </c>
      <c r="H1269" s="32">
        <v>3263.8000000000002</v>
      </c>
      <c r="I1269" s="32"/>
      <c r="J1269" s="32"/>
      <c r="K1269" s="32"/>
      <c r="L1269" s="32">
        <f t="shared" si="1136"/>
        <v>3664.1999999999998</v>
      </c>
      <c r="M1269" s="32">
        <f t="shared" si="1137"/>
        <v>3664.1999999999998</v>
      </c>
      <c r="N1269" s="32">
        <f t="shared" si="1138"/>
        <v>3263.8000000000002</v>
      </c>
      <c r="O1269" s="32"/>
      <c r="P1269" s="32"/>
      <c r="Q1269" s="32"/>
      <c r="R1269" s="32">
        <f t="shared" si="1081"/>
        <v>3664.1999999999998</v>
      </c>
      <c r="S1269" s="32">
        <f t="shared" si="1082"/>
        <v>3664.1999999999998</v>
      </c>
      <c r="T1269" s="32">
        <f t="shared" si="1083"/>
        <v>3263.8000000000002</v>
      </c>
      <c r="U1269" s="32"/>
      <c r="V1269" s="32">
        <f t="shared" si="1142"/>
        <v>3664.1999999999998</v>
      </c>
      <c r="W1269" s="32">
        <f t="shared" si="1143"/>
        <v>3664.1999999999998</v>
      </c>
      <c r="X1269" s="32">
        <f t="shared" si="1144"/>
        <v>3263.8000000000002</v>
      </c>
      <c r="Y1269" s="32"/>
      <c r="Z1269" s="32"/>
      <c r="AA1269" s="32"/>
      <c r="AB1269" s="32">
        <f t="shared" si="1121"/>
        <v>3664.1999999999998</v>
      </c>
      <c r="AC1269" s="32">
        <f t="shared" si="1122"/>
        <v>3664.1999999999998</v>
      </c>
      <c r="AD1269" s="32">
        <f t="shared" si="1123"/>
        <v>3263.8000000000002</v>
      </c>
      <c r="AE1269" s="32"/>
      <c r="AF1269" s="33"/>
      <c r="AG1269" s="34"/>
      <c r="AH1269" s="1" t="str">
        <f t="shared" si="1124"/>
        <v>0501</v>
      </c>
    </row>
    <row r="1270">
      <c r="A1270" s="14" t="s">
        <v>830</v>
      </c>
      <c r="B1270" s="15"/>
      <c r="C1270" s="14"/>
      <c r="D1270" s="14"/>
      <c r="E1270" s="35" t="s">
        <v>831</v>
      </c>
      <c r="F1270" s="32"/>
      <c r="G1270" s="32"/>
      <c r="H1270" s="32"/>
      <c r="I1270" s="32">
        <f t="shared" si="1125"/>
        <v>110978.3</v>
      </c>
      <c r="J1270" s="32">
        <f t="shared" si="1126"/>
        <v>82797.899999999994</v>
      </c>
      <c r="K1270" s="32">
        <f t="shared" si="1127"/>
        <v>82797.899999999994</v>
      </c>
      <c r="L1270" s="32">
        <f t="shared" si="1136"/>
        <v>110978.3</v>
      </c>
      <c r="M1270" s="32">
        <f t="shared" si="1137"/>
        <v>82797.899999999994</v>
      </c>
      <c r="N1270" s="32">
        <f t="shared" si="1138"/>
        <v>82797.899999999994</v>
      </c>
      <c r="O1270" s="32">
        <f t="shared" si="1128"/>
        <v>0</v>
      </c>
      <c r="P1270" s="32">
        <f t="shared" si="1129"/>
        <v>0</v>
      </c>
      <c r="Q1270" s="32">
        <f t="shared" si="1130"/>
        <v>0</v>
      </c>
      <c r="R1270" s="32">
        <f t="shared" si="1081"/>
        <v>110978.3</v>
      </c>
      <c r="S1270" s="32">
        <f t="shared" si="1082"/>
        <v>82797.899999999994</v>
      </c>
      <c r="T1270" s="32">
        <f t="shared" si="1083"/>
        <v>82797.899999999994</v>
      </c>
      <c r="U1270" s="32">
        <f t="shared" si="1131"/>
        <v>0</v>
      </c>
      <c r="V1270" s="32">
        <f t="shared" si="1142"/>
        <v>110978.3</v>
      </c>
      <c r="W1270" s="32">
        <f t="shared" si="1143"/>
        <v>82797.899999999994</v>
      </c>
      <c r="X1270" s="32">
        <f t="shared" si="1144"/>
        <v>82797.899999999994</v>
      </c>
      <c r="Y1270" s="32">
        <f t="shared" si="1132"/>
        <v>0</v>
      </c>
      <c r="Z1270" s="32">
        <f t="shared" si="1133"/>
        <v>0</v>
      </c>
      <c r="AA1270" s="32">
        <f t="shared" si="1134"/>
        <v>0</v>
      </c>
      <c r="AB1270" s="32">
        <f t="shared" si="1121"/>
        <v>110978.3</v>
      </c>
      <c r="AC1270" s="32">
        <f t="shared" si="1122"/>
        <v>82797.899999999994</v>
      </c>
      <c r="AD1270" s="32">
        <f t="shared" si="1123"/>
        <v>82797.899999999994</v>
      </c>
      <c r="AE1270" s="32">
        <f t="shared" si="1135"/>
        <v>0</v>
      </c>
      <c r="AF1270" s="33"/>
      <c r="AG1270" s="34"/>
      <c r="AH1270" s="1" t="str">
        <f t="shared" si="1124"/>
        <v/>
      </c>
    </row>
    <row r="1271">
      <c r="A1271" s="14" t="s">
        <v>830</v>
      </c>
      <c r="B1271" s="15" t="s">
        <v>55</v>
      </c>
      <c r="C1271" s="14"/>
      <c r="D1271" s="14"/>
      <c r="E1271" s="31" t="s">
        <v>56</v>
      </c>
      <c r="F1271" s="32"/>
      <c r="G1271" s="32"/>
      <c r="H1271" s="32"/>
      <c r="I1271" s="32">
        <f t="shared" si="1125"/>
        <v>110978.3</v>
      </c>
      <c r="J1271" s="32">
        <f t="shared" si="1126"/>
        <v>82797.899999999994</v>
      </c>
      <c r="K1271" s="32">
        <f t="shared" si="1127"/>
        <v>82797.899999999994</v>
      </c>
      <c r="L1271" s="32">
        <f t="shared" si="1136"/>
        <v>110978.3</v>
      </c>
      <c r="M1271" s="32">
        <f t="shared" si="1137"/>
        <v>82797.899999999994</v>
      </c>
      <c r="N1271" s="32">
        <f t="shared" si="1138"/>
        <v>82797.899999999994</v>
      </c>
      <c r="O1271" s="32">
        <f t="shared" si="1128"/>
        <v>0</v>
      </c>
      <c r="P1271" s="32">
        <f t="shared" si="1129"/>
        <v>0</v>
      </c>
      <c r="Q1271" s="32">
        <f t="shared" si="1130"/>
        <v>0</v>
      </c>
      <c r="R1271" s="32">
        <f t="shared" si="1081"/>
        <v>110978.3</v>
      </c>
      <c r="S1271" s="32">
        <f t="shared" si="1082"/>
        <v>82797.899999999994</v>
      </c>
      <c r="T1271" s="32">
        <f t="shared" si="1083"/>
        <v>82797.899999999994</v>
      </c>
      <c r="U1271" s="32">
        <f t="shared" si="1131"/>
        <v>0</v>
      </c>
      <c r="V1271" s="32">
        <f t="shared" si="1142"/>
        <v>110978.3</v>
      </c>
      <c r="W1271" s="32">
        <f t="shared" si="1143"/>
        <v>82797.899999999994</v>
      </c>
      <c r="X1271" s="32">
        <f t="shared" si="1144"/>
        <v>82797.899999999994</v>
      </c>
      <c r="Y1271" s="32">
        <f t="shared" si="1132"/>
        <v>0</v>
      </c>
      <c r="Z1271" s="32">
        <f t="shared" si="1133"/>
        <v>0</v>
      </c>
      <c r="AA1271" s="32">
        <f t="shared" si="1134"/>
        <v>0</v>
      </c>
      <c r="AB1271" s="32">
        <f t="shared" si="1121"/>
        <v>110978.3</v>
      </c>
      <c r="AC1271" s="32">
        <f t="shared" si="1122"/>
        <v>82797.899999999994</v>
      </c>
      <c r="AD1271" s="32">
        <f t="shared" si="1123"/>
        <v>82797.899999999994</v>
      </c>
      <c r="AE1271" s="32">
        <f t="shared" si="1135"/>
        <v>0</v>
      </c>
      <c r="AF1271" s="33"/>
      <c r="AG1271" s="34"/>
      <c r="AH1271" s="1" t="str">
        <f t="shared" si="1124"/>
        <v/>
      </c>
    </row>
    <row r="1272">
      <c r="A1272" s="14" t="s">
        <v>830</v>
      </c>
      <c r="B1272" s="15">
        <v>600</v>
      </c>
      <c r="C1272" s="14" t="s">
        <v>50</v>
      </c>
      <c r="D1272" s="14" t="s">
        <v>31</v>
      </c>
      <c r="E1272" s="31" t="s">
        <v>722</v>
      </c>
      <c r="F1272" s="32"/>
      <c r="G1272" s="32"/>
      <c r="H1272" s="32"/>
      <c r="I1272" s="32">
        <v>110978.3</v>
      </c>
      <c r="J1272" s="32">
        <v>82797.899999999994</v>
      </c>
      <c r="K1272" s="32">
        <v>82797.899999999994</v>
      </c>
      <c r="L1272" s="32">
        <f t="shared" si="1136"/>
        <v>110978.3</v>
      </c>
      <c r="M1272" s="32">
        <f t="shared" si="1137"/>
        <v>82797.899999999994</v>
      </c>
      <c r="N1272" s="32">
        <f t="shared" si="1138"/>
        <v>82797.899999999994</v>
      </c>
      <c r="O1272" s="32"/>
      <c r="P1272" s="32"/>
      <c r="Q1272" s="32"/>
      <c r="R1272" s="32">
        <f t="shared" ref="R1272:R1335" si="1145">L1272+O1272</f>
        <v>110978.3</v>
      </c>
      <c r="S1272" s="32">
        <f t="shared" ref="S1272:S1335" si="1146">M1272+P1272</f>
        <v>82797.899999999994</v>
      </c>
      <c r="T1272" s="32">
        <f t="shared" ref="T1272:T1335" si="1147">N1272+Q1272</f>
        <v>82797.899999999994</v>
      </c>
      <c r="U1272" s="32"/>
      <c r="V1272" s="32">
        <f t="shared" si="1142"/>
        <v>110978.3</v>
      </c>
      <c r="W1272" s="32">
        <f t="shared" si="1143"/>
        <v>82797.899999999994</v>
      </c>
      <c r="X1272" s="32">
        <f t="shared" si="1144"/>
        <v>82797.899999999994</v>
      </c>
      <c r="Y1272" s="32"/>
      <c r="Z1272" s="32"/>
      <c r="AA1272" s="32"/>
      <c r="AB1272" s="32">
        <f t="shared" si="1121"/>
        <v>110978.3</v>
      </c>
      <c r="AC1272" s="32">
        <f t="shared" si="1122"/>
        <v>82797.899999999994</v>
      </c>
      <c r="AD1272" s="32">
        <f t="shared" si="1123"/>
        <v>82797.899999999994</v>
      </c>
      <c r="AE1272" s="32"/>
      <c r="AF1272" s="33"/>
      <c r="AG1272" s="34">
        <v>108</v>
      </c>
      <c r="AH1272" s="1" t="str">
        <f t="shared" si="1124"/>
        <v>0501</v>
      </c>
    </row>
    <row r="1273" ht="47.25">
      <c r="A1273" s="14" t="s">
        <v>832</v>
      </c>
      <c r="B1273" s="15"/>
      <c r="C1273" s="14"/>
      <c r="D1273" s="14"/>
      <c r="E1273" s="31" t="s">
        <v>833</v>
      </c>
      <c r="F1273" s="32">
        <f t="shared" si="1139"/>
        <v>38810.599999999999</v>
      </c>
      <c r="G1273" s="32">
        <f t="shared" si="1140"/>
        <v>38810.599999999999</v>
      </c>
      <c r="H1273" s="32">
        <f t="shared" si="1141"/>
        <v>38810.599999999999</v>
      </c>
      <c r="I1273" s="32">
        <f t="shared" si="1125"/>
        <v>0</v>
      </c>
      <c r="J1273" s="32">
        <f t="shared" si="1126"/>
        <v>0</v>
      </c>
      <c r="K1273" s="32">
        <f t="shared" si="1127"/>
        <v>0</v>
      </c>
      <c r="L1273" s="32">
        <f t="shared" si="1136"/>
        <v>38810.599999999999</v>
      </c>
      <c r="M1273" s="32">
        <f t="shared" si="1137"/>
        <v>38810.599999999999</v>
      </c>
      <c r="N1273" s="32">
        <f t="shared" si="1138"/>
        <v>38810.599999999999</v>
      </c>
      <c r="O1273" s="32">
        <f t="shared" si="1128"/>
        <v>0</v>
      </c>
      <c r="P1273" s="32">
        <f t="shared" si="1129"/>
        <v>0</v>
      </c>
      <c r="Q1273" s="32">
        <f t="shared" si="1130"/>
        <v>0</v>
      </c>
      <c r="R1273" s="32">
        <f t="shared" si="1145"/>
        <v>38810.599999999999</v>
      </c>
      <c r="S1273" s="32">
        <f t="shared" si="1146"/>
        <v>38810.599999999999</v>
      </c>
      <c r="T1273" s="32">
        <f t="shared" si="1147"/>
        <v>38810.599999999999</v>
      </c>
      <c r="U1273" s="32">
        <f t="shared" si="1131"/>
        <v>0</v>
      </c>
      <c r="V1273" s="32">
        <f t="shared" si="1142"/>
        <v>38810.599999999999</v>
      </c>
      <c r="W1273" s="32">
        <f t="shared" si="1143"/>
        <v>38810.599999999999</v>
      </c>
      <c r="X1273" s="32">
        <f t="shared" si="1144"/>
        <v>38810.599999999999</v>
      </c>
      <c r="Y1273" s="32">
        <f t="shared" si="1132"/>
        <v>0</v>
      </c>
      <c r="Z1273" s="32">
        <f t="shared" si="1133"/>
        <v>0</v>
      </c>
      <c r="AA1273" s="32">
        <f t="shared" si="1134"/>
        <v>0</v>
      </c>
      <c r="AB1273" s="32">
        <f t="shared" si="1121"/>
        <v>38810.599999999999</v>
      </c>
      <c r="AC1273" s="32">
        <f t="shared" si="1122"/>
        <v>38810.599999999999</v>
      </c>
      <c r="AD1273" s="32">
        <f t="shared" si="1123"/>
        <v>38810.599999999999</v>
      </c>
      <c r="AE1273" s="32">
        <f t="shared" si="1135"/>
        <v>0</v>
      </c>
      <c r="AF1273" s="33"/>
      <c r="AG1273" s="34"/>
      <c r="AH1273" s="1" t="str">
        <f t="shared" si="1124"/>
        <v/>
      </c>
    </row>
    <row r="1274">
      <c r="A1274" s="14" t="s">
        <v>832</v>
      </c>
      <c r="B1274" s="15" t="s">
        <v>44</v>
      </c>
      <c r="C1274" s="14"/>
      <c r="D1274" s="14"/>
      <c r="E1274" s="31" t="s">
        <v>45</v>
      </c>
      <c r="F1274" s="32">
        <f t="shared" si="1139"/>
        <v>38810.599999999999</v>
      </c>
      <c r="G1274" s="32">
        <f t="shared" si="1140"/>
        <v>38810.599999999999</v>
      </c>
      <c r="H1274" s="32">
        <f t="shared" si="1141"/>
        <v>38810.599999999999</v>
      </c>
      <c r="I1274" s="32">
        <f t="shared" si="1125"/>
        <v>0</v>
      </c>
      <c r="J1274" s="32">
        <f t="shared" si="1126"/>
        <v>0</v>
      </c>
      <c r="K1274" s="32">
        <f t="shared" si="1127"/>
        <v>0</v>
      </c>
      <c r="L1274" s="32">
        <f t="shared" si="1136"/>
        <v>38810.599999999999</v>
      </c>
      <c r="M1274" s="32">
        <f t="shared" si="1137"/>
        <v>38810.599999999999</v>
      </c>
      <c r="N1274" s="32">
        <f t="shared" si="1138"/>
        <v>38810.599999999999</v>
      </c>
      <c r="O1274" s="32">
        <f t="shared" si="1128"/>
        <v>0</v>
      </c>
      <c r="P1274" s="32">
        <f t="shared" si="1129"/>
        <v>0</v>
      </c>
      <c r="Q1274" s="32">
        <f t="shared" si="1130"/>
        <v>0</v>
      </c>
      <c r="R1274" s="32">
        <f t="shared" si="1145"/>
        <v>38810.599999999999</v>
      </c>
      <c r="S1274" s="32">
        <f t="shared" si="1146"/>
        <v>38810.599999999999</v>
      </c>
      <c r="T1274" s="32">
        <f t="shared" si="1147"/>
        <v>38810.599999999999</v>
      </c>
      <c r="U1274" s="32">
        <f t="shared" si="1131"/>
        <v>0</v>
      </c>
      <c r="V1274" s="32">
        <f t="shared" si="1142"/>
        <v>38810.599999999999</v>
      </c>
      <c r="W1274" s="32">
        <f t="shared" si="1143"/>
        <v>38810.599999999999</v>
      </c>
      <c r="X1274" s="32">
        <f t="shared" si="1144"/>
        <v>38810.599999999999</v>
      </c>
      <c r="Y1274" s="32">
        <f t="shared" si="1132"/>
        <v>0</v>
      </c>
      <c r="Z1274" s="32">
        <f t="shared" si="1133"/>
        <v>0</v>
      </c>
      <c r="AA1274" s="32">
        <f t="shared" si="1134"/>
        <v>0</v>
      </c>
      <c r="AB1274" s="32">
        <f t="shared" si="1121"/>
        <v>38810.599999999999</v>
      </c>
      <c r="AC1274" s="32">
        <f t="shared" si="1122"/>
        <v>38810.599999999999</v>
      </c>
      <c r="AD1274" s="32">
        <f t="shared" si="1123"/>
        <v>38810.599999999999</v>
      </c>
      <c r="AE1274" s="32">
        <f t="shared" si="1135"/>
        <v>0</v>
      </c>
      <c r="AF1274" s="33"/>
      <c r="AG1274" s="34"/>
      <c r="AH1274" s="1" t="str">
        <f t="shared" si="1124"/>
        <v/>
      </c>
    </row>
    <row r="1275" ht="31.5">
      <c r="A1275" s="14" t="s">
        <v>832</v>
      </c>
      <c r="B1275" s="15">
        <v>800</v>
      </c>
      <c r="C1275" s="14" t="s">
        <v>100</v>
      </c>
      <c r="D1275" s="14" t="s">
        <v>321</v>
      </c>
      <c r="E1275" s="31" t="s">
        <v>322</v>
      </c>
      <c r="F1275" s="32">
        <v>38810.599999999999</v>
      </c>
      <c r="G1275" s="32">
        <v>38810.599999999999</v>
      </c>
      <c r="H1275" s="32">
        <v>38810.599999999999</v>
      </c>
      <c r="I1275" s="32"/>
      <c r="J1275" s="32"/>
      <c r="K1275" s="32"/>
      <c r="L1275" s="32">
        <f t="shared" si="1136"/>
        <v>38810.599999999999</v>
      </c>
      <c r="M1275" s="32">
        <f t="shared" si="1137"/>
        <v>38810.599999999999</v>
      </c>
      <c r="N1275" s="32">
        <f t="shared" si="1138"/>
        <v>38810.599999999999</v>
      </c>
      <c r="O1275" s="32"/>
      <c r="P1275" s="32"/>
      <c r="Q1275" s="32"/>
      <c r="R1275" s="32">
        <f t="shared" si="1145"/>
        <v>38810.599999999999</v>
      </c>
      <c r="S1275" s="32">
        <f t="shared" si="1146"/>
        <v>38810.599999999999</v>
      </c>
      <c r="T1275" s="32">
        <f t="shared" si="1147"/>
        <v>38810.599999999999</v>
      </c>
      <c r="U1275" s="32"/>
      <c r="V1275" s="32">
        <f t="shared" si="1142"/>
        <v>38810.599999999999</v>
      </c>
      <c r="W1275" s="32">
        <f t="shared" si="1143"/>
        <v>38810.599999999999</v>
      </c>
      <c r="X1275" s="32">
        <f t="shared" si="1144"/>
        <v>38810.599999999999</v>
      </c>
      <c r="Y1275" s="32"/>
      <c r="Z1275" s="32"/>
      <c r="AA1275" s="32"/>
      <c r="AB1275" s="32">
        <f t="shared" si="1121"/>
        <v>38810.599999999999</v>
      </c>
      <c r="AC1275" s="32">
        <f t="shared" si="1122"/>
        <v>38810.599999999999</v>
      </c>
      <c r="AD1275" s="32">
        <f t="shared" si="1123"/>
        <v>38810.599999999999</v>
      </c>
      <c r="AE1275" s="32"/>
      <c r="AF1275" s="33"/>
      <c r="AG1275" s="34"/>
      <c r="AH1275" s="1" t="str">
        <f t="shared" si="1124"/>
        <v>1006</v>
      </c>
    </row>
    <row r="1276" ht="47.25">
      <c r="A1276" s="14" t="s">
        <v>834</v>
      </c>
      <c r="B1276" s="15"/>
      <c r="C1276" s="14"/>
      <c r="D1276" s="14"/>
      <c r="E1276" s="31" t="s">
        <v>835</v>
      </c>
      <c r="F1276" s="32">
        <f>F1283+F1286</f>
        <v>139750.5</v>
      </c>
      <c r="G1276" s="32">
        <f>G1283+G1286</f>
        <v>61601.599999999999</v>
      </c>
      <c r="H1276" s="32">
        <f>H1283+H1286</f>
        <v>63940.799999999996</v>
      </c>
      <c r="I1276" s="32">
        <f>I1283+I1286+I1277+I1280+I1291</f>
        <v>42991.457999999999</v>
      </c>
      <c r="J1276" s="32">
        <f>J1283+J1286+J1277+J1280+J1291</f>
        <v>43056.957999999999</v>
      </c>
      <c r="K1276" s="32">
        <f>K1283+K1286+K1277+K1280+K1291</f>
        <v>43056.957999999999</v>
      </c>
      <c r="L1276" s="32">
        <f t="shared" si="1136"/>
        <v>182741.95799999998</v>
      </c>
      <c r="M1276" s="32">
        <f t="shared" si="1137"/>
        <v>104658.55799999999</v>
      </c>
      <c r="N1276" s="32">
        <f t="shared" si="1138"/>
        <v>106997.758</v>
      </c>
      <c r="O1276" s="32">
        <f>O1283+O1286+O1277+O1280+O1291</f>
        <v>29401.420000000002</v>
      </c>
      <c r="P1276" s="32">
        <f>P1283+P1286+P1277+P1280+P1291</f>
        <v>42127.400000000001</v>
      </c>
      <c r="Q1276" s="32">
        <f>Q1283+Q1286+Q1277+Q1280+Q1291</f>
        <v>0</v>
      </c>
      <c r="R1276" s="32">
        <f t="shared" si="1145"/>
        <v>212143.378</v>
      </c>
      <c r="S1276" s="32">
        <f t="shared" si="1146"/>
        <v>146785.95799999998</v>
      </c>
      <c r="T1276" s="32">
        <f t="shared" si="1147"/>
        <v>106997.758</v>
      </c>
      <c r="U1276" s="32">
        <f>U1283+U1286+U1277+U1280+U1291</f>
        <v>0</v>
      </c>
      <c r="V1276" s="32">
        <f t="shared" si="1142"/>
        <v>212143.378</v>
      </c>
      <c r="W1276" s="32">
        <f t="shared" si="1143"/>
        <v>146785.95799999998</v>
      </c>
      <c r="X1276" s="32">
        <f t="shared" si="1144"/>
        <v>106997.758</v>
      </c>
      <c r="Y1276" s="32">
        <f>Y1283+Y1286+Y1277+Y1280+Y1291</f>
        <v>-41.399999999999999</v>
      </c>
      <c r="Z1276" s="32">
        <f>Z1283+Z1286+Z1277+Z1280+Z1291</f>
        <v>0</v>
      </c>
      <c r="AA1276" s="32">
        <f>AA1283+AA1286+AA1277+AA1280+AA1291</f>
        <v>0</v>
      </c>
      <c r="AB1276" s="32">
        <f t="shared" si="1121"/>
        <v>212101.978</v>
      </c>
      <c r="AC1276" s="32">
        <f t="shared" si="1122"/>
        <v>146785.95799999998</v>
      </c>
      <c r="AD1276" s="32">
        <f t="shared" si="1123"/>
        <v>106997.758</v>
      </c>
      <c r="AE1276" s="32">
        <f>AE1283+AE1286+AE1277+AE1280+AE1291</f>
        <v>0</v>
      </c>
      <c r="AF1276" s="33"/>
      <c r="AG1276" s="34"/>
      <c r="AH1276" s="1" t="str">
        <f t="shared" si="1124"/>
        <v/>
      </c>
    </row>
    <row r="1277" ht="47.25">
      <c r="A1277" s="14" t="s">
        <v>836</v>
      </c>
      <c r="B1277" s="15"/>
      <c r="C1277" s="14"/>
      <c r="D1277" s="14"/>
      <c r="E1277" s="35" t="s">
        <v>217</v>
      </c>
      <c r="F1277" s="32"/>
      <c r="G1277" s="32"/>
      <c r="H1277" s="32"/>
      <c r="I1277" s="32">
        <f t="shared" ref="I1277:I1294" si="1148">I1278</f>
        <v>82.700000000000003</v>
      </c>
      <c r="J1277" s="32">
        <f t="shared" ref="J1277:J1294" si="1149">J1278</f>
        <v>0</v>
      </c>
      <c r="K1277" s="32">
        <f t="shared" ref="K1277:K1294" si="1150">K1278</f>
        <v>0</v>
      </c>
      <c r="L1277" s="32">
        <f t="shared" si="1136"/>
        <v>82.700000000000003</v>
      </c>
      <c r="M1277" s="32">
        <f t="shared" si="1137"/>
        <v>0</v>
      </c>
      <c r="N1277" s="32">
        <f t="shared" si="1138"/>
        <v>0</v>
      </c>
      <c r="O1277" s="32">
        <f t="shared" ref="O1277:O1294" si="1151">O1278</f>
        <v>0</v>
      </c>
      <c r="P1277" s="32">
        <f t="shared" ref="P1277:P1294" si="1152">P1278</f>
        <v>0</v>
      </c>
      <c r="Q1277" s="32">
        <f t="shared" ref="Q1277:Q1294" si="1153">Q1278</f>
        <v>0</v>
      </c>
      <c r="R1277" s="32">
        <f t="shared" si="1145"/>
        <v>82.700000000000003</v>
      </c>
      <c r="S1277" s="32">
        <f t="shared" si="1146"/>
        <v>0</v>
      </c>
      <c r="T1277" s="32">
        <f t="shared" si="1147"/>
        <v>0</v>
      </c>
      <c r="U1277" s="32">
        <f t="shared" ref="U1277:U1284" si="1154">U1278</f>
        <v>0</v>
      </c>
      <c r="V1277" s="32">
        <f t="shared" si="1142"/>
        <v>82.700000000000003</v>
      </c>
      <c r="W1277" s="32">
        <f t="shared" si="1143"/>
        <v>0</v>
      </c>
      <c r="X1277" s="32">
        <f t="shared" si="1144"/>
        <v>0</v>
      </c>
      <c r="Y1277" s="32">
        <f t="shared" ref="Y1277:Y1284" si="1155">Y1278</f>
        <v>-41.399999999999999</v>
      </c>
      <c r="Z1277" s="32">
        <f t="shared" ref="Z1277:Z1284" si="1156">Z1278</f>
        <v>0</v>
      </c>
      <c r="AA1277" s="32">
        <f t="shared" ref="AA1277:AA1284" si="1157">AA1278</f>
        <v>0</v>
      </c>
      <c r="AB1277" s="32">
        <f t="shared" si="1121"/>
        <v>41.300000000000004</v>
      </c>
      <c r="AC1277" s="32">
        <f t="shared" si="1122"/>
        <v>0</v>
      </c>
      <c r="AD1277" s="32">
        <f t="shared" si="1123"/>
        <v>0</v>
      </c>
      <c r="AE1277" s="32">
        <f t="shared" ref="AE1277:AE1284" si="1158">AE1278</f>
        <v>0</v>
      </c>
      <c r="AF1277" s="33"/>
      <c r="AG1277" s="34"/>
      <c r="AH1277" s="1" t="str">
        <f t="shared" si="1124"/>
        <v/>
      </c>
    </row>
    <row r="1278" ht="47.25">
      <c r="A1278" s="14" t="s">
        <v>836</v>
      </c>
      <c r="B1278" s="15" t="s">
        <v>55</v>
      </c>
      <c r="C1278" s="14"/>
      <c r="D1278" s="14"/>
      <c r="E1278" s="31" t="s">
        <v>56</v>
      </c>
      <c r="F1278" s="32"/>
      <c r="G1278" s="32"/>
      <c r="H1278" s="32"/>
      <c r="I1278" s="32">
        <f t="shared" si="1148"/>
        <v>82.700000000000003</v>
      </c>
      <c r="J1278" s="32">
        <f t="shared" si="1149"/>
        <v>0</v>
      </c>
      <c r="K1278" s="32">
        <f t="shared" si="1150"/>
        <v>0</v>
      </c>
      <c r="L1278" s="32">
        <f t="shared" si="1136"/>
        <v>82.700000000000003</v>
      </c>
      <c r="M1278" s="32">
        <f t="shared" si="1137"/>
        <v>0</v>
      </c>
      <c r="N1278" s="32">
        <f t="shared" si="1138"/>
        <v>0</v>
      </c>
      <c r="O1278" s="32">
        <f t="shared" si="1151"/>
        <v>0</v>
      </c>
      <c r="P1278" s="32">
        <f t="shared" si="1152"/>
        <v>0</v>
      </c>
      <c r="Q1278" s="32">
        <f t="shared" si="1153"/>
        <v>0</v>
      </c>
      <c r="R1278" s="32">
        <f t="shared" si="1145"/>
        <v>82.700000000000003</v>
      </c>
      <c r="S1278" s="32">
        <f t="shared" si="1146"/>
        <v>0</v>
      </c>
      <c r="T1278" s="32">
        <f t="shared" si="1147"/>
        <v>0</v>
      </c>
      <c r="U1278" s="32">
        <f t="shared" si="1154"/>
        <v>0</v>
      </c>
      <c r="V1278" s="32">
        <f t="shared" si="1142"/>
        <v>82.700000000000003</v>
      </c>
      <c r="W1278" s="32">
        <f t="shared" si="1143"/>
        <v>0</v>
      </c>
      <c r="X1278" s="32">
        <f t="shared" si="1144"/>
        <v>0</v>
      </c>
      <c r="Y1278" s="32">
        <f t="shared" si="1155"/>
        <v>-41.399999999999999</v>
      </c>
      <c r="Z1278" s="32">
        <f t="shared" si="1156"/>
        <v>0</v>
      </c>
      <c r="AA1278" s="32">
        <f t="shared" si="1157"/>
        <v>0</v>
      </c>
      <c r="AB1278" s="32">
        <f t="shared" si="1121"/>
        <v>41.300000000000004</v>
      </c>
      <c r="AC1278" s="32">
        <f t="shared" si="1122"/>
        <v>0</v>
      </c>
      <c r="AD1278" s="32">
        <f t="shared" si="1123"/>
        <v>0</v>
      </c>
      <c r="AE1278" s="32">
        <f t="shared" si="1158"/>
        <v>0</v>
      </c>
      <c r="AF1278" s="33"/>
      <c r="AG1278" s="34"/>
      <c r="AH1278" s="1" t="str">
        <f t="shared" si="1124"/>
        <v/>
      </c>
    </row>
    <row r="1279" ht="47.25">
      <c r="A1279" s="14" t="s">
        <v>836</v>
      </c>
      <c r="B1279" s="15">
        <v>600</v>
      </c>
      <c r="C1279" s="14" t="s">
        <v>50</v>
      </c>
      <c r="D1279" s="14" t="s">
        <v>51</v>
      </c>
      <c r="E1279" s="31" t="s">
        <v>52</v>
      </c>
      <c r="F1279" s="32"/>
      <c r="G1279" s="32"/>
      <c r="H1279" s="32"/>
      <c r="I1279" s="32">
        <v>82.700000000000003</v>
      </c>
      <c r="J1279" s="32"/>
      <c r="K1279" s="32"/>
      <c r="L1279" s="32">
        <f t="shared" si="1136"/>
        <v>82.700000000000003</v>
      </c>
      <c r="M1279" s="32">
        <f t="shared" si="1137"/>
        <v>0</v>
      </c>
      <c r="N1279" s="32">
        <f t="shared" si="1138"/>
        <v>0</v>
      </c>
      <c r="O1279" s="32"/>
      <c r="P1279" s="32"/>
      <c r="Q1279" s="32"/>
      <c r="R1279" s="32">
        <f t="shared" si="1145"/>
        <v>82.700000000000003</v>
      </c>
      <c r="S1279" s="32">
        <f t="shared" si="1146"/>
        <v>0</v>
      </c>
      <c r="T1279" s="32">
        <f t="shared" si="1147"/>
        <v>0</v>
      </c>
      <c r="U1279" s="32"/>
      <c r="V1279" s="32">
        <f t="shared" si="1142"/>
        <v>82.700000000000003</v>
      </c>
      <c r="W1279" s="32">
        <f t="shared" si="1143"/>
        <v>0</v>
      </c>
      <c r="X1279" s="32">
        <f t="shared" si="1144"/>
        <v>0</v>
      </c>
      <c r="Y1279" s="32">
        <v>-41.399999999999999</v>
      </c>
      <c r="Z1279" s="32"/>
      <c r="AA1279" s="32"/>
      <c r="AB1279" s="32">
        <f t="shared" si="1121"/>
        <v>41.300000000000004</v>
      </c>
      <c r="AC1279" s="32">
        <f t="shared" si="1122"/>
        <v>0</v>
      </c>
      <c r="AD1279" s="32">
        <f t="shared" si="1123"/>
        <v>0</v>
      </c>
      <c r="AE1279" s="32"/>
      <c r="AF1279" s="33"/>
      <c r="AG1279" s="34">
        <v>104</v>
      </c>
      <c r="AH1279" s="1" t="str">
        <f t="shared" si="1124"/>
        <v>0503</v>
      </c>
    </row>
    <row r="1280" ht="47.25">
      <c r="A1280" s="14" t="s">
        <v>837</v>
      </c>
      <c r="B1280" s="15"/>
      <c r="C1280" s="14"/>
      <c r="D1280" s="14"/>
      <c r="E1280" s="35" t="s">
        <v>207</v>
      </c>
      <c r="F1280" s="32"/>
      <c r="G1280" s="32"/>
      <c r="H1280" s="32"/>
      <c r="I1280" s="32">
        <f t="shared" si="1148"/>
        <v>40.758000000000003</v>
      </c>
      <c r="J1280" s="32">
        <f t="shared" si="1149"/>
        <v>40.758000000000003</v>
      </c>
      <c r="K1280" s="32">
        <f t="shared" si="1150"/>
        <v>40.758000000000003</v>
      </c>
      <c r="L1280" s="32">
        <f t="shared" si="1136"/>
        <v>40.758000000000003</v>
      </c>
      <c r="M1280" s="32">
        <f t="shared" si="1137"/>
        <v>40.758000000000003</v>
      </c>
      <c r="N1280" s="32">
        <f t="shared" si="1138"/>
        <v>40.758000000000003</v>
      </c>
      <c r="O1280" s="32">
        <f t="shared" si="1151"/>
        <v>0</v>
      </c>
      <c r="P1280" s="32">
        <f t="shared" si="1152"/>
        <v>0</v>
      </c>
      <c r="Q1280" s="32">
        <f t="shared" si="1153"/>
        <v>0</v>
      </c>
      <c r="R1280" s="32">
        <f t="shared" si="1145"/>
        <v>40.758000000000003</v>
      </c>
      <c r="S1280" s="32">
        <f t="shared" si="1146"/>
        <v>40.758000000000003</v>
      </c>
      <c r="T1280" s="32">
        <f t="shared" si="1147"/>
        <v>40.758000000000003</v>
      </c>
      <c r="U1280" s="32">
        <f t="shared" si="1154"/>
        <v>0</v>
      </c>
      <c r="V1280" s="32">
        <f t="shared" si="1142"/>
        <v>40.758000000000003</v>
      </c>
      <c r="W1280" s="32">
        <f t="shared" si="1143"/>
        <v>40.758000000000003</v>
      </c>
      <c r="X1280" s="32">
        <f t="shared" si="1144"/>
        <v>40.758000000000003</v>
      </c>
      <c r="Y1280" s="32">
        <f t="shared" si="1155"/>
        <v>0</v>
      </c>
      <c r="Z1280" s="32">
        <f t="shared" si="1156"/>
        <v>0</v>
      </c>
      <c r="AA1280" s="32">
        <f t="shared" si="1157"/>
        <v>0</v>
      </c>
      <c r="AB1280" s="32">
        <f t="shared" si="1121"/>
        <v>40.758000000000003</v>
      </c>
      <c r="AC1280" s="32">
        <f t="shared" si="1122"/>
        <v>40.758000000000003</v>
      </c>
      <c r="AD1280" s="32">
        <f t="shared" si="1123"/>
        <v>40.758000000000003</v>
      </c>
      <c r="AE1280" s="32">
        <f t="shared" si="1158"/>
        <v>0</v>
      </c>
      <c r="AF1280" s="33"/>
      <c r="AG1280" s="34"/>
      <c r="AH1280" s="1" t="str">
        <f t="shared" si="1124"/>
        <v/>
      </c>
    </row>
    <row r="1281" ht="47.25">
      <c r="A1281" s="14" t="s">
        <v>837</v>
      </c>
      <c r="B1281" s="15" t="s">
        <v>55</v>
      </c>
      <c r="C1281" s="14"/>
      <c r="D1281" s="14"/>
      <c r="E1281" s="31" t="s">
        <v>56</v>
      </c>
      <c r="F1281" s="32"/>
      <c r="G1281" s="32"/>
      <c r="H1281" s="32"/>
      <c r="I1281" s="32">
        <f t="shared" si="1148"/>
        <v>40.758000000000003</v>
      </c>
      <c r="J1281" s="32">
        <f t="shared" si="1149"/>
        <v>40.758000000000003</v>
      </c>
      <c r="K1281" s="32">
        <f t="shared" si="1150"/>
        <v>40.758000000000003</v>
      </c>
      <c r="L1281" s="32">
        <f t="shared" si="1136"/>
        <v>40.758000000000003</v>
      </c>
      <c r="M1281" s="32">
        <f t="shared" si="1137"/>
        <v>40.758000000000003</v>
      </c>
      <c r="N1281" s="32">
        <f t="shared" si="1138"/>
        <v>40.758000000000003</v>
      </c>
      <c r="O1281" s="32">
        <f t="shared" si="1151"/>
        <v>0</v>
      </c>
      <c r="P1281" s="32">
        <f t="shared" si="1152"/>
        <v>0</v>
      </c>
      <c r="Q1281" s="32">
        <f t="shared" si="1153"/>
        <v>0</v>
      </c>
      <c r="R1281" s="32">
        <f t="shared" si="1145"/>
        <v>40.758000000000003</v>
      </c>
      <c r="S1281" s="32">
        <f t="shared" si="1146"/>
        <v>40.758000000000003</v>
      </c>
      <c r="T1281" s="32">
        <f t="shared" si="1147"/>
        <v>40.758000000000003</v>
      </c>
      <c r="U1281" s="32">
        <f t="shared" si="1154"/>
        <v>0</v>
      </c>
      <c r="V1281" s="32">
        <f t="shared" si="1142"/>
        <v>40.758000000000003</v>
      </c>
      <c r="W1281" s="32">
        <f t="shared" si="1143"/>
        <v>40.758000000000003</v>
      </c>
      <c r="X1281" s="32">
        <f t="shared" si="1144"/>
        <v>40.758000000000003</v>
      </c>
      <c r="Y1281" s="32">
        <f t="shared" si="1155"/>
        <v>0</v>
      </c>
      <c r="Z1281" s="32">
        <f t="shared" si="1156"/>
        <v>0</v>
      </c>
      <c r="AA1281" s="32">
        <f t="shared" si="1157"/>
        <v>0</v>
      </c>
      <c r="AB1281" s="32">
        <f t="shared" si="1121"/>
        <v>40.758000000000003</v>
      </c>
      <c r="AC1281" s="32">
        <f t="shared" si="1122"/>
        <v>40.758000000000003</v>
      </c>
      <c r="AD1281" s="32">
        <f t="shared" si="1123"/>
        <v>40.758000000000003</v>
      </c>
      <c r="AE1281" s="32">
        <f t="shared" si="1158"/>
        <v>0</v>
      </c>
      <c r="AF1281" s="33"/>
      <c r="AG1281" s="34"/>
      <c r="AH1281" s="1" t="str">
        <f t="shared" si="1124"/>
        <v/>
      </c>
    </row>
    <row r="1282" ht="47.25">
      <c r="A1282" s="14" t="s">
        <v>837</v>
      </c>
      <c r="B1282" s="15">
        <v>600</v>
      </c>
      <c r="C1282" s="14" t="s">
        <v>50</v>
      </c>
      <c r="D1282" s="14" t="s">
        <v>51</v>
      </c>
      <c r="E1282" s="31" t="s">
        <v>52</v>
      </c>
      <c r="F1282" s="32"/>
      <c r="G1282" s="32"/>
      <c r="H1282" s="32"/>
      <c r="I1282" s="32">
        <v>40.758000000000003</v>
      </c>
      <c r="J1282" s="32">
        <v>40.758000000000003</v>
      </c>
      <c r="K1282" s="32">
        <v>40.758000000000003</v>
      </c>
      <c r="L1282" s="32">
        <f t="shared" si="1136"/>
        <v>40.758000000000003</v>
      </c>
      <c r="M1282" s="32">
        <f t="shared" si="1137"/>
        <v>40.758000000000003</v>
      </c>
      <c r="N1282" s="32">
        <f t="shared" si="1138"/>
        <v>40.758000000000003</v>
      </c>
      <c r="O1282" s="32"/>
      <c r="P1282" s="32"/>
      <c r="Q1282" s="32"/>
      <c r="R1282" s="32">
        <f t="shared" si="1145"/>
        <v>40.758000000000003</v>
      </c>
      <c r="S1282" s="32">
        <f t="shared" si="1146"/>
        <v>40.758000000000003</v>
      </c>
      <c r="T1282" s="32">
        <f t="shared" si="1147"/>
        <v>40.758000000000003</v>
      </c>
      <c r="U1282" s="32"/>
      <c r="V1282" s="32">
        <f t="shared" si="1142"/>
        <v>40.758000000000003</v>
      </c>
      <c r="W1282" s="32">
        <f t="shared" si="1143"/>
        <v>40.758000000000003</v>
      </c>
      <c r="X1282" s="32">
        <f t="shared" si="1144"/>
        <v>40.758000000000003</v>
      </c>
      <c r="Y1282" s="32"/>
      <c r="Z1282" s="32"/>
      <c r="AA1282" s="32"/>
      <c r="AB1282" s="32">
        <f t="shared" si="1121"/>
        <v>40.758000000000003</v>
      </c>
      <c r="AC1282" s="32">
        <f t="shared" si="1122"/>
        <v>40.758000000000003</v>
      </c>
      <c r="AD1282" s="32">
        <f t="shared" si="1123"/>
        <v>40.758000000000003</v>
      </c>
      <c r="AE1282" s="32"/>
      <c r="AF1282" s="33"/>
      <c r="AG1282" s="34">
        <v>106</v>
      </c>
      <c r="AH1282" s="1" t="str">
        <f t="shared" si="1124"/>
        <v>0503</v>
      </c>
    </row>
    <row r="1283" ht="31.5">
      <c r="A1283" s="14" t="s">
        <v>838</v>
      </c>
      <c r="B1283" s="15"/>
      <c r="C1283" s="14"/>
      <c r="D1283" s="14"/>
      <c r="E1283" s="31" t="s">
        <v>839</v>
      </c>
      <c r="F1283" s="32">
        <f t="shared" ref="F1283:F1294" si="1159">F1284</f>
        <v>85537.300000000017</v>
      </c>
      <c r="G1283" s="32">
        <f t="shared" ref="G1283:G1294" si="1160">G1284</f>
        <v>61601.599999999999</v>
      </c>
      <c r="H1283" s="32">
        <f t="shared" ref="H1283:H1294" si="1161">H1284</f>
        <v>63940.799999999996</v>
      </c>
      <c r="I1283" s="32">
        <f t="shared" si="1148"/>
        <v>0</v>
      </c>
      <c r="J1283" s="32">
        <f t="shared" si="1149"/>
        <v>0</v>
      </c>
      <c r="K1283" s="32">
        <f t="shared" si="1150"/>
        <v>0</v>
      </c>
      <c r="L1283" s="32">
        <f t="shared" si="1136"/>
        <v>85537.300000000017</v>
      </c>
      <c r="M1283" s="32">
        <f t="shared" si="1137"/>
        <v>61601.599999999999</v>
      </c>
      <c r="N1283" s="32">
        <f t="shared" si="1138"/>
        <v>63940.799999999996</v>
      </c>
      <c r="O1283" s="32">
        <f t="shared" si="1151"/>
        <v>10046.4</v>
      </c>
      <c r="P1283" s="32">
        <f t="shared" si="1152"/>
        <v>10127.4</v>
      </c>
      <c r="Q1283" s="32">
        <f t="shared" si="1153"/>
        <v>0</v>
      </c>
      <c r="R1283" s="32">
        <f t="shared" si="1145"/>
        <v>95583.700000000012</v>
      </c>
      <c r="S1283" s="32">
        <f t="shared" si="1146"/>
        <v>71729</v>
      </c>
      <c r="T1283" s="32">
        <f t="shared" si="1147"/>
        <v>63940.799999999996</v>
      </c>
      <c r="U1283" s="32">
        <f t="shared" si="1154"/>
        <v>0</v>
      </c>
      <c r="V1283" s="32">
        <f t="shared" si="1142"/>
        <v>95583.700000000012</v>
      </c>
      <c r="W1283" s="32">
        <f t="shared" si="1143"/>
        <v>71729</v>
      </c>
      <c r="X1283" s="32">
        <f t="shared" si="1144"/>
        <v>63940.799999999996</v>
      </c>
      <c r="Y1283" s="32">
        <f t="shared" si="1155"/>
        <v>0</v>
      </c>
      <c r="Z1283" s="32">
        <f t="shared" si="1156"/>
        <v>0</v>
      </c>
      <c r="AA1283" s="32">
        <f t="shared" si="1157"/>
        <v>0</v>
      </c>
      <c r="AB1283" s="32">
        <f t="shared" si="1121"/>
        <v>95583.700000000012</v>
      </c>
      <c r="AC1283" s="32">
        <f t="shared" si="1122"/>
        <v>71729</v>
      </c>
      <c r="AD1283" s="32">
        <f t="shared" si="1123"/>
        <v>63940.799999999996</v>
      </c>
      <c r="AE1283" s="32">
        <f t="shared" si="1158"/>
        <v>0</v>
      </c>
      <c r="AF1283" s="33"/>
      <c r="AG1283" s="34"/>
      <c r="AH1283" s="1" t="str">
        <f t="shared" si="1124"/>
        <v/>
      </c>
    </row>
    <row r="1284" ht="31.5">
      <c r="A1284" s="14" t="s">
        <v>838</v>
      </c>
      <c r="B1284" s="15" t="s">
        <v>48</v>
      </c>
      <c r="C1284" s="14"/>
      <c r="D1284" s="14"/>
      <c r="E1284" s="31" t="s">
        <v>49</v>
      </c>
      <c r="F1284" s="32">
        <f t="shared" si="1159"/>
        <v>85537.300000000017</v>
      </c>
      <c r="G1284" s="32">
        <f t="shared" si="1160"/>
        <v>61601.599999999999</v>
      </c>
      <c r="H1284" s="32">
        <f t="shared" si="1161"/>
        <v>63940.799999999996</v>
      </c>
      <c r="I1284" s="32">
        <f t="shared" si="1148"/>
        <v>0</v>
      </c>
      <c r="J1284" s="32">
        <f t="shared" si="1149"/>
        <v>0</v>
      </c>
      <c r="K1284" s="32">
        <f t="shared" si="1150"/>
        <v>0</v>
      </c>
      <c r="L1284" s="32">
        <f t="shared" si="1136"/>
        <v>85537.300000000017</v>
      </c>
      <c r="M1284" s="32">
        <f t="shared" si="1137"/>
        <v>61601.599999999999</v>
      </c>
      <c r="N1284" s="32">
        <f t="shared" si="1138"/>
        <v>63940.799999999996</v>
      </c>
      <c r="O1284" s="32">
        <f t="shared" si="1151"/>
        <v>10046.4</v>
      </c>
      <c r="P1284" s="32">
        <f t="shared" si="1152"/>
        <v>10127.4</v>
      </c>
      <c r="Q1284" s="32">
        <f t="shared" si="1153"/>
        <v>0</v>
      </c>
      <c r="R1284" s="32">
        <f t="shared" si="1145"/>
        <v>95583.700000000012</v>
      </c>
      <c r="S1284" s="32">
        <f t="shared" si="1146"/>
        <v>71729</v>
      </c>
      <c r="T1284" s="32">
        <f t="shared" si="1147"/>
        <v>63940.799999999996</v>
      </c>
      <c r="U1284" s="32">
        <f t="shared" si="1154"/>
        <v>0</v>
      </c>
      <c r="V1284" s="32">
        <f t="shared" si="1142"/>
        <v>95583.700000000012</v>
      </c>
      <c r="W1284" s="32">
        <f t="shared" si="1143"/>
        <v>71729</v>
      </c>
      <c r="X1284" s="32">
        <f t="shared" si="1144"/>
        <v>63940.799999999996</v>
      </c>
      <c r="Y1284" s="32">
        <f t="shared" si="1155"/>
        <v>0</v>
      </c>
      <c r="Z1284" s="32">
        <f t="shared" si="1156"/>
        <v>0</v>
      </c>
      <c r="AA1284" s="32">
        <f t="shared" si="1157"/>
        <v>0</v>
      </c>
      <c r="AB1284" s="32">
        <f t="shared" si="1121"/>
        <v>95583.700000000012</v>
      </c>
      <c r="AC1284" s="32">
        <f t="shared" si="1122"/>
        <v>71729</v>
      </c>
      <c r="AD1284" s="32">
        <f t="shared" si="1123"/>
        <v>63940.799999999996</v>
      </c>
      <c r="AE1284" s="32">
        <f t="shared" si="1158"/>
        <v>0</v>
      </c>
      <c r="AF1284" s="33"/>
      <c r="AG1284" s="34"/>
      <c r="AH1284" s="1" t="str">
        <f t="shared" si="1124"/>
        <v/>
      </c>
    </row>
    <row r="1285">
      <c r="A1285" s="14" t="s">
        <v>838</v>
      </c>
      <c r="B1285" s="15">
        <v>200</v>
      </c>
      <c r="C1285" s="14" t="s">
        <v>50</v>
      </c>
      <c r="D1285" s="14" t="s">
        <v>51</v>
      </c>
      <c r="E1285" s="31" t="s">
        <v>52</v>
      </c>
      <c r="F1285" s="32">
        <v>85537.300000000017</v>
      </c>
      <c r="G1285" s="32">
        <v>61601.599999999999</v>
      </c>
      <c r="H1285" s="32">
        <v>63940.799999999996</v>
      </c>
      <c r="I1285" s="32"/>
      <c r="J1285" s="32"/>
      <c r="K1285" s="32"/>
      <c r="L1285" s="32">
        <f t="shared" si="1136"/>
        <v>85537.300000000017</v>
      </c>
      <c r="M1285" s="32">
        <f t="shared" si="1137"/>
        <v>61601.599999999999</v>
      </c>
      <c r="N1285" s="32">
        <f t="shared" si="1138"/>
        <v>63940.799999999996</v>
      </c>
      <c r="O1285" s="32">
        <v>10046.4</v>
      </c>
      <c r="P1285" s="32">
        <v>10127.4</v>
      </c>
      <c r="Q1285" s="32"/>
      <c r="R1285" s="32">
        <f t="shared" si="1145"/>
        <v>95583.700000000012</v>
      </c>
      <c r="S1285" s="32">
        <f t="shared" si="1146"/>
        <v>71729</v>
      </c>
      <c r="T1285" s="32">
        <f t="shared" si="1147"/>
        <v>63940.799999999996</v>
      </c>
      <c r="U1285" s="32"/>
      <c r="V1285" s="32">
        <f t="shared" si="1142"/>
        <v>95583.700000000012</v>
      </c>
      <c r="W1285" s="32">
        <f t="shared" si="1143"/>
        <v>71729</v>
      </c>
      <c r="X1285" s="32">
        <f t="shared" si="1144"/>
        <v>63940.799999999996</v>
      </c>
      <c r="Y1285" s="32"/>
      <c r="Z1285" s="32"/>
      <c r="AA1285" s="32"/>
      <c r="AB1285" s="32">
        <f t="shared" si="1121"/>
        <v>95583.700000000012</v>
      </c>
      <c r="AC1285" s="32">
        <f t="shared" si="1122"/>
        <v>71729</v>
      </c>
      <c r="AD1285" s="32">
        <f t="shared" si="1123"/>
        <v>63940.799999999996</v>
      </c>
      <c r="AE1285" s="32"/>
      <c r="AF1285" s="33"/>
      <c r="AG1285" s="34"/>
      <c r="AH1285" s="1" t="str">
        <f t="shared" si="1124"/>
        <v>0503</v>
      </c>
    </row>
    <row r="1286" ht="31.5">
      <c r="A1286" s="14" t="s">
        <v>840</v>
      </c>
      <c r="B1286" s="15"/>
      <c r="C1286" s="14"/>
      <c r="D1286" s="14"/>
      <c r="E1286" s="31" t="s">
        <v>841</v>
      </c>
      <c r="F1286" s="32">
        <f>F1289</f>
        <v>54213.199999999997</v>
      </c>
      <c r="G1286" s="32">
        <f>G1289</f>
        <v>0</v>
      </c>
      <c r="H1286" s="32">
        <f>H1289</f>
        <v>0</v>
      </c>
      <c r="I1286" s="32">
        <f>I1289</f>
        <v>0</v>
      </c>
      <c r="J1286" s="32">
        <f>J1289</f>
        <v>0</v>
      </c>
      <c r="K1286" s="32">
        <f>K1289</f>
        <v>0</v>
      </c>
      <c r="L1286" s="32">
        <f t="shared" si="1136"/>
        <v>54213.199999999997</v>
      </c>
      <c r="M1286" s="32">
        <f t="shared" si="1137"/>
        <v>0</v>
      </c>
      <c r="N1286" s="32">
        <f t="shared" si="1138"/>
        <v>0</v>
      </c>
      <c r="O1286" s="32">
        <f>O1289+O1287</f>
        <v>20921.32</v>
      </c>
      <c r="P1286" s="32">
        <f>P1289+P1287</f>
        <v>32000</v>
      </c>
      <c r="Q1286" s="32">
        <f>Q1289+Q1287</f>
        <v>0</v>
      </c>
      <c r="R1286" s="32">
        <f t="shared" si="1145"/>
        <v>75134.51999999999</v>
      </c>
      <c r="S1286" s="32">
        <f t="shared" si="1146"/>
        <v>32000</v>
      </c>
      <c r="T1286" s="32">
        <f t="shared" si="1147"/>
        <v>0</v>
      </c>
      <c r="U1286" s="32">
        <f>U1289+U1287</f>
        <v>0</v>
      </c>
      <c r="V1286" s="32">
        <f t="shared" si="1142"/>
        <v>75134.51999999999</v>
      </c>
      <c r="W1286" s="32">
        <f t="shared" si="1143"/>
        <v>32000</v>
      </c>
      <c r="X1286" s="32">
        <f t="shared" si="1144"/>
        <v>0</v>
      </c>
      <c r="Y1286" s="32">
        <f>Y1289+Y1287</f>
        <v>0</v>
      </c>
      <c r="Z1286" s="32">
        <f>Z1289+Z1287</f>
        <v>0</v>
      </c>
      <c r="AA1286" s="32">
        <f>AA1289+AA1287</f>
        <v>0</v>
      </c>
      <c r="AB1286" s="32">
        <f t="shared" si="1121"/>
        <v>75134.51999999999</v>
      </c>
      <c r="AC1286" s="32">
        <f t="shared" si="1122"/>
        <v>32000</v>
      </c>
      <c r="AD1286" s="32">
        <f t="shared" si="1123"/>
        <v>0</v>
      </c>
      <c r="AE1286" s="32">
        <f>AE1289+AE1287</f>
        <v>0</v>
      </c>
      <c r="AF1286" s="33"/>
      <c r="AG1286" s="34"/>
      <c r="AH1286" s="1" t="str">
        <f t="shared" si="1124"/>
        <v/>
      </c>
    </row>
    <row r="1287" ht="31.5">
      <c r="A1287" s="14" t="s">
        <v>840</v>
      </c>
      <c r="B1287" s="15" t="s">
        <v>48</v>
      </c>
      <c r="C1287" s="14"/>
      <c r="D1287" s="14"/>
      <c r="E1287" s="31" t="s">
        <v>49</v>
      </c>
      <c r="F1287" s="32"/>
      <c r="G1287" s="32"/>
      <c r="H1287" s="32"/>
      <c r="I1287" s="32"/>
      <c r="J1287" s="32"/>
      <c r="K1287" s="32"/>
      <c r="L1287" s="32"/>
      <c r="M1287" s="32"/>
      <c r="N1287" s="32"/>
      <c r="O1287" s="32">
        <f>O1288</f>
        <v>20921.32</v>
      </c>
      <c r="P1287" s="32">
        <f>P1288</f>
        <v>32000</v>
      </c>
      <c r="Q1287" s="32">
        <f>Q1288</f>
        <v>0</v>
      </c>
      <c r="R1287" s="32">
        <f t="shared" si="1145"/>
        <v>20921.32</v>
      </c>
      <c r="S1287" s="32">
        <f t="shared" si="1146"/>
        <v>32000</v>
      </c>
      <c r="T1287" s="32">
        <f t="shared" si="1147"/>
        <v>0</v>
      </c>
      <c r="U1287" s="32">
        <f>U1288</f>
        <v>0</v>
      </c>
      <c r="V1287" s="32">
        <f t="shared" si="1142"/>
        <v>20921.32</v>
      </c>
      <c r="W1287" s="32">
        <f t="shared" si="1143"/>
        <v>32000</v>
      </c>
      <c r="X1287" s="32">
        <f t="shared" si="1144"/>
        <v>0</v>
      </c>
      <c r="Y1287" s="32">
        <f>Y1288</f>
        <v>0</v>
      </c>
      <c r="Z1287" s="32">
        <f>Z1288</f>
        <v>0</v>
      </c>
      <c r="AA1287" s="32">
        <f>AA1288</f>
        <v>0</v>
      </c>
      <c r="AB1287" s="32">
        <f t="shared" si="1121"/>
        <v>20921.32</v>
      </c>
      <c r="AC1287" s="32">
        <f t="shared" si="1122"/>
        <v>32000</v>
      </c>
      <c r="AD1287" s="32">
        <f t="shared" si="1123"/>
        <v>0</v>
      </c>
      <c r="AE1287" s="32">
        <f>AE1288</f>
        <v>0</v>
      </c>
      <c r="AF1287" s="33"/>
      <c r="AG1287" s="34"/>
      <c r="AH1287" s="1" t="str">
        <f t="shared" si="1124"/>
        <v/>
      </c>
    </row>
    <row r="1288" ht="31.5">
      <c r="A1288" s="14" t="s">
        <v>840</v>
      </c>
      <c r="B1288" s="15">
        <v>200</v>
      </c>
      <c r="C1288" s="14" t="s">
        <v>50</v>
      </c>
      <c r="D1288" s="14" t="s">
        <v>51</v>
      </c>
      <c r="E1288" s="31" t="s">
        <v>52</v>
      </c>
      <c r="F1288" s="32"/>
      <c r="G1288" s="32"/>
      <c r="H1288" s="32"/>
      <c r="I1288" s="32"/>
      <c r="J1288" s="32"/>
      <c r="K1288" s="32"/>
      <c r="L1288" s="32"/>
      <c r="M1288" s="32"/>
      <c r="N1288" s="32"/>
      <c r="O1288" s="32">
        <v>20921.32</v>
      </c>
      <c r="P1288" s="32">
        <v>32000</v>
      </c>
      <c r="Q1288" s="32"/>
      <c r="R1288" s="32">
        <f t="shared" si="1145"/>
        <v>20921.32</v>
      </c>
      <c r="S1288" s="32">
        <f t="shared" si="1146"/>
        <v>32000</v>
      </c>
      <c r="T1288" s="32">
        <f t="shared" si="1147"/>
        <v>0</v>
      </c>
      <c r="U1288" s="32"/>
      <c r="V1288" s="32">
        <f t="shared" si="1142"/>
        <v>20921.32</v>
      </c>
      <c r="W1288" s="32">
        <f t="shared" si="1143"/>
        <v>32000</v>
      </c>
      <c r="X1288" s="32">
        <f t="shared" si="1144"/>
        <v>0</v>
      </c>
      <c r="Y1288" s="32"/>
      <c r="Z1288" s="32"/>
      <c r="AA1288" s="32"/>
      <c r="AB1288" s="32">
        <f t="shared" si="1121"/>
        <v>20921.32</v>
      </c>
      <c r="AC1288" s="32">
        <f t="shared" si="1122"/>
        <v>32000</v>
      </c>
      <c r="AD1288" s="32">
        <f t="shared" si="1123"/>
        <v>0</v>
      </c>
      <c r="AE1288" s="32"/>
      <c r="AF1288" s="33"/>
      <c r="AG1288" s="34"/>
      <c r="AH1288" s="1" t="str">
        <f t="shared" si="1124"/>
        <v>0503</v>
      </c>
    </row>
    <row r="1289">
      <c r="A1289" s="14" t="s">
        <v>840</v>
      </c>
      <c r="B1289" s="15" t="s">
        <v>44</v>
      </c>
      <c r="C1289" s="14"/>
      <c r="D1289" s="14"/>
      <c r="E1289" s="31" t="s">
        <v>45</v>
      </c>
      <c r="F1289" s="32">
        <f t="shared" si="1159"/>
        <v>54213.199999999997</v>
      </c>
      <c r="G1289" s="32">
        <f t="shared" si="1160"/>
        <v>0</v>
      </c>
      <c r="H1289" s="32">
        <f t="shared" si="1161"/>
        <v>0</v>
      </c>
      <c r="I1289" s="32">
        <f t="shared" si="1148"/>
        <v>0</v>
      </c>
      <c r="J1289" s="32">
        <f t="shared" si="1149"/>
        <v>0</v>
      </c>
      <c r="K1289" s="32">
        <f t="shared" si="1150"/>
        <v>0</v>
      </c>
      <c r="L1289" s="32">
        <f t="shared" si="1136"/>
        <v>54213.199999999997</v>
      </c>
      <c r="M1289" s="32">
        <f t="shared" si="1137"/>
        <v>0</v>
      </c>
      <c r="N1289" s="32">
        <f t="shared" si="1138"/>
        <v>0</v>
      </c>
      <c r="O1289" s="32">
        <f t="shared" si="1151"/>
        <v>0</v>
      </c>
      <c r="P1289" s="32">
        <f t="shared" si="1152"/>
        <v>0</v>
      </c>
      <c r="Q1289" s="32">
        <f t="shared" si="1153"/>
        <v>0</v>
      </c>
      <c r="R1289" s="32">
        <f t="shared" si="1145"/>
        <v>54213.199999999997</v>
      </c>
      <c r="S1289" s="32">
        <f t="shared" si="1146"/>
        <v>0</v>
      </c>
      <c r="T1289" s="32">
        <f t="shared" si="1147"/>
        <v>0</v>
      </c>
      <c r="U1289" s="32">
        <f>U1290</f>
        <v>0</v>
      </c>
      <c r="V1289" s="32">
        <f t="shared" si="1142"/>
        <v>54213.199999999997</v>
      </c>
      <c r="W1289" s="32">
        <f t="shared" si="1143"/>
        <v>0</v>
      </c>
      <c r="X1289" s="32">
        <f t="shared" si="1144"/>
        <v>0</v>
      </c>
      <c r="Y1289" s="32">
        <f>Y1290</f>
        <v>0</v>
      </c>
      <c r="Z1289" s="32">
        <f>Z1290</f>
        <v>0</v>
      </c>
      <c r="AA1289" s="32">
        <f>AA1290</f>
        <v>0</v>
      </c>
      <c r="AB1289" s="32">
        <f t="shared" si="1121"/>
        <v>54213.199999999997</v>
      </c>
      <c r="AC1289" s="32">
        <f t="shared" si="1122"/>
        <v>0</v>
      </c>
      <c r="AD1289" s="32">
        <f t="shared" si="1123"/>
        <v>0</v>
      </c>
      <c r="AE1289" s="32">
        <f>AE1290</f>
        <v>0</v>
      </c>
      <c r="AF1289" s="33"/>
      <c r="AG1289" s="34"/>
      <c r="AH1289" s="1" t="str">
        <f t="shared" si="1124"/>
        <v/>
      </c>
    </row>
    <row r="1290">
      <c r="A1290" s="14" t="s">
        <v>840</v>
      </c>
      <c r="B1290" s="15">
        <v>800</v>
      </c>
      <c r="C1290" s="14" t="s">
        <v>50</v>
      </c>
      <c r="D1290" s="14" t="s">
        <v>51</v>
      </c>
      <c r="E1290" s="31" t="s">
        <v>52</v>
      </c>
      <c r="F1290" s="32">
        <v>54213.199999999997</v>
      </c>
      <c r="G1290" s="32"/>
      <c r="H1290" s="32"/>
      <c r="I1290" s="32"/>
      <c r="J1290" s="32"/>
      <c r="K1290" s="32"/>
      <c r="L1290" s="32">
        <f t="shared" si="1136"/>
        <v>54213.199999999997</v>
      </c>
      <c r="M1290" s="32">
        <f t="shared" si="1137"/>
        <v>0</v>
      </c>
      <c r="N1290" s="32">
        <f t="shared" si="1138"/>
        <v>0</v>
      </c>
      <c r="O1290" s="32"/>
      <c r="P1290" s="32"/>
      <c r="Q1290" s="32"/>
      <c r="R1290" s="32">
        <f t="shared" si="1145"/>
        <v>54213.199999999997</v>
      </c>
      <c r="S1290" s="32">
        <f t="shared" si="1146"/>
        <v>0</v>
      </c>
      <c r="T1290" s="32">
        <f t="shared" si="1147"/>
        <v>0</v>
      </c>
      <c r="U1290" s="32"/>
      <c r="V1290" s="32">
        <f t="shared" si="1142"/>
        <v>54213.199999999997</v>
      </c>
      <c r="W1290" s="32">
        <f t="shared" si="1143"/>
        <v>0</v>
      </c>
      <c r="X1290" s="32">
        <f t="shared" si="1144"/>
        <v>0</v>
      </c>
      <c r="Y1290" s="32"/>
      <c r="Z1290" s="32"/>
      <c r="AA1290" s="32"/>
      <c r="AB1290" s="32">
        <f t="shared" si="1121"/>
        <v>54213.199999999997</v>
      </c>
      <c r="AC1290" s="32">
        <f t="shared" si="1122"/>
        <v>0</v>
      </c>
      <c r="AD1290" s="32">
        <f t="shared" si="1123"/>
        <v>0</v>
      </c>
      <c r="AE1290" s="32"/>
      <c r="AF1290" s="33"/>
      <c r="AG1290" s="34"/>
      <c r="AH1290" s="1" t="str">
        <f t="shared" si="1124"/>
        <v>0503</v>
      </c>
    </row>
    <row r="1291">
      <c r="A1291" s="14" t="s">
        <v>842</v>
      </c>
      <c r="B1291" s="15"/>
      <c r="C1291" s="14"/>
      <c r="D1291" s="14"/>
      <c r="E1291" s="35" t="s">
        <v>653</v>
      </c>
      <c r="F1291" s="32"/>
      <c r="G1291" s="32"/>
      <c r="H1291" s="32"/>
      <c r="I1291" s="32">
        <f t="shared" si="1148"/>
        <v>42868</v>
      </c>
      <c r="J1291" s="32">
        <f t="shared" si="1149"/>
        <v>43016.199999999997</v>
      </c>
      <c r="K1291" s="32">
        <f t="shared" si="1150"/>
        <v>43016.199999999997</v>
      </c>
      <c r="L1291" s="32">
        <f t="shared" si="1136"/>
        <v>42868</v>
      </c>
      <c r="M1291" s="32">
        <f t="shared" si="1137"/>
        <v>43016.199999999997</v>
      </c>
      <c r="N1291" s="32">
        <f t="shared" si="1138"/>
        <v>43016.199999999997</v>
      </c>
      <c r="O1291" s="32">
        <f t="shared" si="1151"/>
        <v>-1566.3</v>
      </c>
      <c r="P1291" s="32">
        <f t="shared" si="1152"/>
        <v>0</v>
      </c>
      <c r="Q1291" s="32">
        <f t="shared" si="1153"/>
        <v>0</v>
      </c>
      <c r="R1291" s="32">
        <f t="shared" si="1145"/>
        <v>41301.699999999997</v>
      </c>
      <c r="S1291" s="32">
        <f t="shared" si="1146"/>
        <v>43016.199999999997</v>
      </c>
      <c r="T1291" s="32">
        <f t="shared" si="1147"/>
        <v>43016.199999999997</v>
      </c>
      <c r="U1291" s="32">
        <f t="shared" ref="U1291:U1294" si="1162">U1292</f>
        <v>0</v>
      </c>
      <c r="V1291" s="32">
        <f t="shared" si="1142"/>
        <v>41301.699999999997</v>
      </c>
      <c r="W1291" s="32">
        <f t="shared" si="1143"/>
        <v>43016.199999999997</v>
      </c>
      <c r="X1291" s="32">
        <f t="shared" si="1144"/>
        <v>43016.199999999997</v>
      </c>
      <c r="Y1291" s="32">
        <f t="shared" ref="Y1291:Y1294" si="1163">Y1292</f>
        <v>0</v>
      </c>
      <c r="Z1291" s="32">
        <f t="shared" ref="Z1291:Z1294" si="1164">Z1292</f>
        <v>0</v>
      </c>
      <c r="AA1291" s="32">
        <f t="shared" ref="AA1291:AA1294" si="1165">AA1292</f>
        <v>0</v>
      </c>
      <c r="AB1291" s="32">
        <f t="shared" si="1121"/>
        <v>41301.699999999997</v>
      </c>
      <c r="AC1291" s="32">
        <f t="shared" si="1122"/>
        <v>43016.199999999997</v>
      </c>
      <c r="AD1291" s="32">
        <f t="shared" si="1123"/>
        <v>43016.199999999997</v>
      </c>
      <c r="AE1291" s="32">
        <f t="shared" ref="AE1291:AE1294" si="1166">AE1292</f>
        <v>0</v>
      </c>
      <c r="AF1291" s="33"/>
      <c r="AG1291" s="34"/>
      <c r="AH1291" s="1" t="str">
        <f t="shared" si="1124"/>
        <v/>
      </c>
    </row>
    <row r="1292">
      <c r="A1292" s="14" t="s">
        <v>842</v>
      </c>
      <c r="B1292" s="15" t="s">
        <v>55</v>
      </c>
      <c r="C1292" s="14"/>
      <c r="D1292" s="14"/>
      <c r="E1292" s="31" t="s">
        <v>56</v>
      </c>
      <c r="F1292" s="32"/>
      <c r="G1292" s="32"/>
      <c r="H1292" s="32"/>
      <c r="I1292" s="32">
        <f t="shared" si="1148"/>
        <v>42868</v>
      </c>
      <c r="J1292" s="32">
        <f t="shared" si="1149"/>
        <v>43016.199999999997</v>
      </c>
      <c r="K1292" s="32">
        <f t="shared" si="1150"/>
        <v>43016.199999999997</v>
      </c>
      <c r="L1292" s="32">
        <f t="shared" si="1136"/>
        <v>42868</v>
      </c>
      <c r="M1292" s="32">
        <f t="shared" si="1137"/>
        <v>43016.199999999997</v>
      </c>
      <c r="N1292" s="32">
        <f t="shared" si="1138"/>
        <v>43016.199999999997</v>
      </c>
      <c r="O1292" s="32">
        <f t="shared" si="1151"/>
        <v>-1566.3</v>
      </c>
      <c r="P1292" s="32">
        <f t="shared" si="1152"/>
        <v>0</v>
      </c>
      <c r="Q1292" s="32">
        <f t="shared" si="1153"/>
        <v>0</v>
      </c>
      <c r="R1292" s="32">
        <f t="shared" si="1145"/>
        <v>41301.699999999997</v>
      </c>
      <c r="S1292" s="32">
        <f t="shared" si="1146"/>
        <v>43016.199999999997</v>
      </c>
      <c r="T1292" s="32">
        <f t="shared" si="1147"/>
        <v>43016.199999999997</v>
      </c>
      <c r="U1292" s="32">
        <f t="shared" si="1162"/>
        <v>0</v>
      </c>
      <c r="V1292" s="32">
        <f t="shared" si="1142"/>
        <v>41301.699999999997</v>
      </c>
      <c r="W1292" s="32">
        <f t="shared" si="1143"/>
        <v>43016.199999999997</v>
      </c>
      <c r="X1292" s="32">
        <f t="shared" si="1144"/>
        <v>43016.199999999997</v>
      </c>
      <c r="Y1292" s="32">
        <f t="shared" si="1163"/>
        <v>0</v>
      </c>
      <c r="Z1292" s="32">
        <f t="shared" si="1164"/>
        <v>0</v>
      </c>
      <c r="AA1292" s="32">
        <f t="shared" si="1165"/>
        <v>0</v>
      </c>
      <c r="AB1292" s="32">
        <f t="shared" si="1121"/>
        <v>41301.699999999997</v>
      </c>
      <c r="AC1292" s="32">
        <f t="shared" si="1122"/>
        <v>43016.199999999997</v>
      </c>
      <c r="AD1292" s="32">
        <f t="shared" si="1123"/>
        <v>43016.199999999997</v>
      </c>
      <c r="AE1292" s="32">
        <f t="shared" si="1166"/>
        <v>0</v>
      </c>
      <c r="AF1292" s="33"/>
      <c r="AG1292" s="34"/>
      <c r="AH1292" s="1" t="str">
        <f t="shared" si="1124"/>
        <v/>
      </c>
    </row>
    <row r="1293">
      <c r="A1293" s="14" t="s">
        <v>842</v>
      </c>
      <c r="B1293" s="15">
        <v>600</v>
      </c>
      <c r="C1293" s="14" t="s">
        <v>50</v>
      </c>
      <c r="D1293" s="14" t="s">
        <v>51</v>
      </c>
      <c r="E1293" s="31" t="s">
        <v>52</v>
      </c>
      <c r="F1293" s="32"/>
      <c r="G1293" s="32"/>
      <c r="H1293" s="32"/>
      <c r="I1293" s="32">
        <v>42868</v>
      </c>
      <c r="J1293" s="32">
        <v>43016.199999999997</v>
      </c>
      <c r="K1293" s="32">
        <v>43016.199999999997</v>
      </c>
      <c r="L1293" s="32">
        <f t="shared" si="1136"/>
        <v>42868</v>
      </c>
      <c r="M1293" s="32">
        <f t="shared" si="1137"/>
        <v>43016.199999999997</v>
      </c>
      <c r="N1293" s="32">
        <f t="shared" si="1138"/>
        <v>43016.199999999997</v>
      </c>
      <c r="O1293" s="32">
        <v>-1566.3</v>
      </c>
      <c r="P1293" s="32"/>
      <c r="Q1293" s="32"/>
      <c r="R1293" s="32">
        <f t="shared" si="1145"/>
        <v>41301.699999999997</v>
      </c>
      <c r="S1293" s="32">
        <f t="shared" si="1146"/>
        <v>43016.199999999997</v>
      </c>
      <c r="T1293" s="32">
        <f t="shared" si="1147"/>
        <v>43016.199999999997</v>
      </c>
      <c r="U1293" s="32"/>
      <c r="V1293" s="32">
        <f t="shared" si="1142"/>
        <v>41301.699999999997</v>
      </c>
      <c r="W1293" s="32">
        <f t="shared" si="1143"/>
        <v>43016.199999999997</v>
      </c>
      <c r="X1293" s="32">
        <f t="shared" si="1144"/>
        <v>43016.199999999997</v>
      </c>
      <c r="Y1293" s="32"/>
      <c r="Z1293" s="32"/>
      <c r="AA1293" s="32"/>
      <c r="AB1293" s="32">
        <f t="shared" si="1121"/>
        <v>41301.699999999997</v>
      </c>
      <c r="AC1293" s="32">
        <f t="shared" si="1122"/>
        <v>43016.199999999997</v>
      </c>
      <c r="AD1293" s="32">
        <f t="shared" si="1123"/>
        <v>43016.199999999997</v>
      </c>
      <c r="AE1293" s="32"/>
      <c r="AF1293" s="33"/>
      <c r="AG1293" s="34">
        <v>105</v>
      </c>
      <c r="AH1293" s="1" t="str">
        <f t="shared" si="1124"/>
        <v>0503</v>
      </c>
    </row>
    <row r="1294" ht="63">
      <c r="A1294" s="14" t="s">
        <v>843</v>
      </c>
      <c r="B1294" s="15"/>
      <c r="C1294" s="14"/>
      <c r="D1294" s="14"/>
      <c r="E1294" s="31" t="s">
        <v>844</v>
      </c>
      <c r="F1294" s="32">
        <f t="shared" si="1159"/>
        <v>111719.70000000001</v>
      </c>
      <c r="G1294" s="32">
        <f t="shared" si="1160"/>
        <v>114759.90000000001</v>
      </c>
      <c r="H1294" s="32">
        <f t="shared" si="1161"/>
        <v>114759.90000000001</v>
      </c>
      <c r="I1294" s="32">
        <f t="shared" si="1148"/>
        <v>0</v>
      </c>
      <c r="J1294" s="32">
        <f t="shared" si="1149"/>
        <v>0</v>
      </c>
      <c r="K1294" s="32">
        <f t="shared" si="1150"/>
        <v>0</v>
      </c>
      <c r="L1294" s="32">
        <f t="shared" si="1136"/>
        <v>111719.70000000001</v>
      </c>
      <c r="M1294" s="32">
        <f t="shared" si="1137"/>
        <v>114759.90000000001</v>
      </c>
      <c r="N1294" s="32">
        <f t="shared" si="1138"/>
        <v>114759.90000000001</v>
      </c>
      <c r="O1294" s="32">
        <f t="shared" si="1151"/>
        <v>0</v>
      </c>
      <c r="P1294" s="32">
        <f t="shared" si="1152"/>
        <v>0</v>
      </c>
      <c r="Q1294" s="32">
        <f t="shared" si="1153"/>
        <v>0</v>
      </c>
      <c r="R1294" s="32">
        <f t="shared" si="1145"/>
        <v>111719.70000000001</v>
      </c>
      <c r="S1294" s="32">
        <f t="shared" si="1146"/>
        <v>114759.90000000001</v>
      </c>
      <c r="T1294" s="32">
        <f t="shared" si="1147"/>
        <v>114759.90000000001</v>
      </c>
      <c r="U1294" s="32">
        <f t="shared" si="1162"/>
        <v>0</v>
      </c>
      <c r="V1294" s="32">
        <f t="shared" si="1142"/>
        <v>111719.70000000001</v>
      </c>
      <c r="W1294" s="32">
        <f t="shared" si="1143"/>
        <v>114759.90000000001</v>
      </c>
      <c r="X1294" s="32">
        <f t="shared" si="1144"/>
        <v>114759.90000000001</v>
      </c>
      <c r="Y1294" s="32">
        <f t="shared" si="1163"/>
        <v>-1506</v>
      </c>
      <c r="Z1294" s="32">
        <f t="shared" si="1164"/>
        <v>0</v>
      </c>
      <c r="AA1294" s="32">
        <f t="shared" si="1165"/>
        <v>0</v>
      </c>
      <c r="AB1294" s="32">
        <f t="shared" si="1121"/>
        <v>110213.70000000001</v>
      </c>
      <c r="AC1294" s="32">
        <f t="shared" si="1122"/>
        <v>114759.90000000001</v>
      </c>
      <c r="AD1294" s="32">
        <f t="shared" si="1123"/>
        <v>114759.90000000001</v>
      </c>
      <c r="AE1294" s="32">
        <f t="shared" si="1166"/>
        <v>0</v>
      </c>
      <c r="AF1294" s="33"/>
      <c r="AG1294" s="34"/>
      <c r="AH1294" s="1" t="str">
        <f t="shared" si="1124"/>
        <v/>
      </c>
    </row>
    <row r="1295" ht="31.5">
      <c r="A1295" s="14" t="s">
        <v>845</v>
      </c>
      <c r="B1295" s="15"/>
      <c r="C1295" s="14"/>
      <c r="D1295" s="14"/>
      <c r="E1295" s="31" t="s">
        <v>179</v>
      </c>
      <c r="F1295" s="32">
        <f>F1296+F1298</f>
        <v>111719.70000000001</v>
      </c>
      <c r="G1295" s="32">
        <f>G1296+G1298</f>
        <v>114759.90000000001</v>
      </c>
      <c r="H1295" s="32">
        <f>H1296+H1298</f>
        <v>114759.90000000001</v>
      </c>
      <c r="I1295" s="32">
        <f>I1296+I1298</f>
        <v>0</v>
      </c>
      <c r="J1295" s="32">
        <f>J1296+J1298</f>
        <v>0</v>
      </c>
      <c r="K1295" s="32">
        <f>K1296+K1298</f>
        <v>0</v>
      </c>
      <c r="L1295" s="32">
        <f t="shared" si="1136"/>
        <v>111719.70000000001</v>
      </c>
      <c r="M1295" s="32">
        <f t="shared" si="1137"/>
        <v>114759.90000000001</v>
      </c>
      <c r="N1295" s="32">
        <f t="shared" si="1138"/>
        <v>114759.90000000001</v>
      </c>
      <c r="O1295" s="32">
        <f>O1296+O1298</f>
        <v>0</v>
      </c>
      <c r="P1295" s="32">
        <f>P1296+P1298</f>
        <v>0</v>
      </c>
      <c r="Q1295" s="32">
        <f>Q1296+Q1298</f>
        <v>0</v>
      </c>
      <c r="R1295" s="32">
        <f t="shared" si="1145"/>
        <v>111719.70000000001</v>
      </c>
      <c r="S1295" s="32">
        <f t="shared" si="1146"/>
        <v>114759.90000000001</v>
      </c>
      <c r="T1295" s="32">
        <f t="shared" si="1147"/>
        <v>114759.90000000001</v>
      </c>
      <c r="U1295" s="32">
        <f>U1296+U1298</f>
        <v>0</v>
      </c>
      <c r="V1295" s="32">
        <f t="shared" si="1142"/>
        <v>111719.70000000001</v>
      </c>
      <c r="W1295" s="32">
        <f t="shared" si="1143"/>
        <v>114759.90000000001</v>
      </c>
      <c r="X1295" s="32">
        <f t="shared" si="1144"/>
        <v>114759.90000000001</v>
      </c>
      <c r="Y1295" s="32">
        <f>Y1296+Y1298</f>
        <v>-1506</v>
      </c>
      <c r="Z1295" s="32">
        <f>Z1296+Z1298</f>
        <v>0</v>
      </c>
      <c r="AA1295" s="32">
        <f>AA1296+AA1298</f>
        <v>0</v>
      </c>
      <c r="AB1295" s="32">
        <f t="shared" si="1121"/>
        <v>110213.70000000001</v>
      </c>
      <c r="AC1295" s="32">
        <f t="shared" si="1122"/>
        <v>114759.90000000001</v>
      </c>
      <c r="AD1295" s="32">
        <f t="shared" si="1123"/>
        <v>114759.90000000001</v>
      </c>
      <c r="AE1295" s="32">
        <f>AE1296+AE1298</f>
        <v>0</v>
      </c>
      <c r="AF1295" s="33"/>
      <c r="AG1295" s="34"/>
      <c r="AH1295" s="1" t="str">
        <f t="shared" si="1124"/>
        <v/>
      </c>
    </row>
    <row r="1296" ht="94.5">
      <c r="A1296" s="14" t="s">
        <v>845</v>
      </c>
      <c r="B1296" s="15" t="s">
        <v>151</v>
      </c>
      <c r="C1296" s="14"/>
      <c r="D1296" s="14"/>
      <c r="E1296" s="31" t="s">
        <v>152</v>
      </c>
      <c r="F1296" s="32">
        <f>F1297</f>
        <v>107867.60000000001</v>
      </c>
      <c r="G1296" s="32">
        <f>G1297</f>
        <v>110907.8</v>
      </c>
      <c r="H1296" s="32">
        <f>H1297</f>
        <v>110907.8</v>
      </c>
      <c r="I1296" s="32">
        <f>I1297</f>
        <v>0</v>
      </c>
      <c r="J1296" s="32">
        <f>J1297</f>
        <v>0</v>
      </c>
      <c r="K1296" s="32">
        <f>K1297</f>
        <v>0</v>
      </c>
      <c r="L1296" s="32">
        <f t="shared" si="1136"/>
        <v>107867.60000000001</v>
      </c>
      <c r="M1296" s="32">
        <f t="shared" si="1137"/>
        <v>110907.8</v>
      </c>
      <c r="N1296" s="32">
        <f t="shared" si="1138"/>
        <v>110907.8</v>
      </c>
      <c r="O1296" s="32">
        <f>O1297</f>
        <v>0</v>
      </c>
      <c r="P1296" s="32">
        <f>P1297</f>
        <v>0</v>
      </c>
      <c r="Q1296" s="32">
        <f>Q1297</f>
        <v>0</v>
      </c>
      <c r="R1296" s="32">
        <f t="shared" si="1145"/>
        <v>107867.60000000001</v>
      </c>
      <c r="S1296" s="32">
        <f t="shared" si="1146"/>
        <v>110907.8</v>
      </c>
      <c r="T1296" s="32">
        <f t="shared" si="1147"/>
        <v>110907.8</v>
      </c>
      <c r="U1296" s="32">
        <f>U1297</f>
        <v>0</v>
      </c>
      <c r="V1296" s="32">
        <f t="shared" si="1142"/>
        <v>107867.60000000001</v>
      </c>
      <c r="W1296" s="32">
        <f t="shared" si="1143"/>
        <v>110907.8</v>
      </c>
      <c r="X1296" s="32">
        <f t="shared" si="1144"/>
        <v>110907.8</v>
      </c>
      <c r="Y1296" s="32">
        <f>Y1297</f>
        <v>-1506</v>
      </c>
      <c r="Z1296" s="32">
        <f>Z1297</f>
        <v>0</v>
      </c>
      <c r="AA1296" s="32">
        <f>AA1297</f>
        <v>0</v>
      </c>
      <c r="AB1296" s="32">
        <f t="shared" si="1121"/>
        <v>106361.60000000001</v>
      </c>
      <c r="AC1296" s="32">
        <f t="shared" si="1122"/>
        <v>110907.8</v>
      </c>
      <c r="AD1296" s="32">
        <f t="shared" si="1123"/>
        <v>110907.8</v>
      </c>
      <c r="AE1296" s="32">
        <f>AE1297</f>
        <v>0</v>
      </c>
      <c r="AF1296" s="33"/>
      <c r="AG1296" s="34"/>
      <c r="AH1296" s="1" t="str">
        <f t="shared" si="1124"/>
        <v/>
      </c>
    </row>
    <row r="1297" ht="31.5">
      <c r="A1297" s="14" t="s">
        <v>845</v>
      </c>
      <c r="B1297" s="15">
        <v>100</v>
      </c>
      <c r="C1297" s="14" t="s">
        <v>50</v>
      </c>
      <c r="D1297" s="14" t="s">
        <v>50</v>
      </c>
      <c r="E1297" s="31" t="s">
        <v>673</v>
      </c>
      <c r="F1297" s="32">
        <v>107867.60000000001</v>
      </c>
      <c r="G1297" s="32">
        <v>110907.8</v>
      </c>
      <c r="H1297" s="32">
        <v>110907.8</v>
      </c>
      <c r="I1297" s="32"/>
      <c r="J1297" s="32"/>
      <c r="K1297" s="32"/>
      <c r="L1297" s="32">
        <f t="shared" si="1136"/>
        <v>107867.60000000001</v>
      </c>
      <c r="M1297" s="32">
        <f t="shared" si="1137"/>
        <v>110907.8</v>
      </c>
      <c r="N1297" s="32">
        <f t="shared" si="1138"/>
        <v>110907.8</v>
      </c>
      <c r="O1297" s="32"/>
      <c r="P1297" s="32"/>
      <c r="Q1297" s="32"/>
      <c r="R1297" s="32">
        <f t="shared" si="1145"/>
        <v>107867.60000000001</v>
      </c>
      <c r="S1297" s="32">
        <f t="shared" si="1146"/>
        <v>110907.8</v>
      </c>
      <c r="T1297" s="32">
        <f t="shared" si="1147"/>
        <v>110907.8</v>
      </c>
      <c r="U1297" s="32"/>
      <c r="V1297" s="32">
        <f t="shared" si="1142"/>
        <v>107867.60000000001</v>
      </c>
      <c r="W1297" s="32">
        <f t="shared" si="1143"/>
        <v>110907.8</v>
      </c>
      <c r="X1297" s="32">
        <f t="shared" si="1144"/>
        <v>110907.8</v>
      </c>
      <c r="Y1297" s="32">
        <v>-1506</v>
      </c>
      <c r="Z1297" s="32"/>
      <c r="AA1297" s="32"/>
      <c r="AB1297" s="32">
        <f t="shared" si="1121"/>
        <v>106361.60000000001</v>
      </c>
      <c r="AC1297" s="32">
        <f t="shared" si="1122"/>
        <v>110907.8</v>
      </c>
      <c r="AD1297" s="32">
        <f t="shared" si="1123"/>
        <v>110907.8</v>
      </c>
      <c r="AE1297" s="32"/>
      <c r="AF1297" s="33"/>
      <c r="AG1297" s="34"/>
      <c r="AH1297" s="1" t="str">
        <f t="shared" si="1124"/>
        <v>0505</v>
      </c>
    </row>
    <row r="1298" ht="31.5">
      <c r="A1298" s="14" t="s">
        <v>845</v>
      </c>
      <c r="B1298" s="15" t="s">
        <v>48</v>
      </c>
      <c r="C1298" s="14"/>
      <c r="D1298" s="14"/>
      <c r="E1298" s="31" t="s">
        <v>49</v>
      </c>
      <c r="F1298" s="32">
        <f>F1299</f>
        <v>3852.0999999999999</v>
      </c>
      <c r="G1298" s="32">
        <f>G1299</f>
        <v>3852.0999999999999</v>
      </c>
      <c r="H1298" s="32">
        <f>H1299</f>
        <v>3852.0999999999999</v>
      </c>
      <c r="I1298" s="32">
        <f>I1299</f>
        <v>0</v>
      </c>
      <c r="J1298" s="32">
        <f>J1299</f>
        <v>0</v>
      </c>
      <c r="K1298" s="32">
        <f>K1299</f>
        <v>0</v>
      </c>
      <c r="L1298" s="32">
        <f t="shared" si="1136"/>
        <v>3852.0999999999999</v>
      </c>
      <c r="M1298" s="32">
        <f t="shared" si="1137"/>
        <v>3852.0999999999999</v>
      </c>
      <c r="N1298" s="32">
        <f t="shared" si="1138"/>
        <v>3852.0999999999999</v>
      </c>
      <c r="O1298" s="32">
        <f>O1299</f>
        <v>0</v>
      </c>
      <c r="P1298" s="32">
        <f>P1299</f>
        <v>0</v>
      </c>
      <c r="Q1298" s="32">
        <f>Q1299</f>
        <v>0</v>
      </c>
      <c r="R1298" s="32">
        <f t="shared" si="1145"/>
        <v>3852.0999999999999</v>
      </c>
      <c r="S1298" s="32">
        <f t="shared" si="1146"/>
        <v>3852.0999999999999</v>
      </c>
      <c r="T1298" s="32">
        <f t="shared" si="1147"/>
        <v>3852.0999999999999</v>
      </c>
      <c r="U1298" s="32">
        <f>U1299</f>
        <v>0</v>
      </c>
      <c r="V1298" s="32">
        <f t="shared" si="1142"/>
        <v>3852.0999999999999</v>
      </c>
      <c r="W1298" s="32">
        <f t="shared" si="1143"/>
        <v>3852.0999999999999</v>
      </c>
      <c r="X1298" s="32">
        <f t="shared" si="1144"/>
        <v>3852.0999999999999</v>
      </c>
      <c r="Y1298" s="32">
        <f>Y1299</f>
        <v>0</v>
      </c>
      <c r="Z1298" s="32">
        <f>Z1299</f>
        <v>0</v>
      </c>
      <c r="AA1298" s="32">
        <f>AA1299</f>
        <v>0</v>
      </c>
      <c r="AB1298" s="32">
        <f t="shared" si="1121"/>
        <v>3852.0999999999999</v>
      </c>
      <c r="AC1298" s="32">
        <f t="shared" si="1122"/>
        <v>3852.0999999999999</v>
      </c>
      <c r="AD1298" s="32">
        <f t="shared" si="1123"/>
        <v>3852.0999999999999</v>
      </c>
      <c r="AE1298" s="32">
        <f>AE1299</f>
        <v>0</v>
      </c>
      <c r="AF1298" s="33"/>
      <c r="AG1298" s="34"/>
      <c r="AH1298" s="1" t="str">
        <f t="shared" si="1124"/>
        <v/>
      </c>
    </row>
    <row r="1299" ht="31.5">
      <c r="A1299" s="14" t="s">
        <v>845</v>
      </c>
      <c r="B1299" s="15">
        <v>200</v>
      </c>
      <c r="C1299" s="14" t="s">
        <v>50</v>
      </c>
      <c r="D1299" s="14" t="s">
        <v>50</v>
      </c>
      <c r="E1299" s="31" t="s">
        <v>673</v>
      </c>
      <c r="F1299" s="32">
        <v>3852.0999999999999</v>
      </c>
      <c r="G1299" s="32">
        <v>3852.0999999999999</v>
      </c>
      <c r="H1299" s="32">
        <v>3852.0999999999999</v>
      </c>
      <c r="I1299" s="32"/>
      <c r="J1299" s="32"/>
      <c r="K1299" s="32"/>
      <c r="L1299" s="32">
        <f t="shared" si="1136"/>
        <v>3852.0999999999999</v>
      </c>
      <c r="M1299" s="32">
        <f t="shared" si="1137"/>
        <v>3852.0999999999999</v>
      </c>
      <c r="N1299" s="32">
        <f t="shared" si="1138"/>
        <v>3852.0999999999999</v>
      </c>
      <c r="O1299" s="32"/>
      <c r="P1299" s="32"/>
      <c r="Q1299" s="32"/>
      <c r="R1299" s="32">
        <f t="shared" si="1145"/>
        <v>3852.0999999999999</v>
      </c>
      <c r="S1299" s="32">
        <f t="shared" si="1146"/>
        <v>3852.0999999999999</v>
      </c>
      <c r="T1299" s="32">
        <f t="shared" si="1147"/>
        <v>3852.0999999999999</v>
      </c>
      <c r="U1299" s="32"/>
      <c r="V1299" s="32">
        <f t="shared" si="1142"/>
        <v>3852.0999999999999</v>
      </c>
      <c r="W1299" s="32">
        <f t="shared" si="1143"/>
        <v>3852.0999999999999</v>
      </c>
      <c r="X1299" s="32">
        <f t="shared" si="1144"/>
        <v>3852.0999999999999</v>
      </c>
      <c r="Y1299" s="32"/>
      <c r="Z1299" s="32"/>
      <c r="AA1299" s="32"/>
      <c r="AB1299" s="32">
        <f t="shared" si="1121"/>
        <v>3852.0999999999999</v>
      </c>
      <c r="AC1299" s="32">
        <f t="shared" si="1122"/>
        <v>3852.0999999999999</v>
      </c>
      <c r="AD1299" s="32">
        <f t="shared" si="1123"/>
        <v>3852.0999999999999</v>
      </c>
      <c r="AE1299" s="32"/>
      <c r="AF1299" s="33"/>
      <c r="AG1299" s="34"/>
      <c r="AH1299" s="1" t="str">
        <f t="shared" si="1124"/>
        <v>0505</v>
      </c>
    </row>
    <row r="1300" s="17" customFormat="1" ht="31.5">
      <c r="A1300" s="18" t="s">
        <v>846</v>
      </c>
      <c r="B1300" s="19"/>
      <c r="C1300" s="18"/>
      <c r="D1300" s="18"/>
      <c r="E1300" s="20" t="s">
        <v>847</v>
      </c>
      <c r="F1300" s="21">
        <f>F1310+F1315</f>
        <v>772638.69999999995</v>
      </c>
      <c r="G1300" s="21">
        <f>G1310+G1315</f>
        <v>780396.19999999995</v>
      </c>
      <c r="H1300" s="21">
        <f>H1310+H1315</f>
        <v>607169.89999999991</v>
      </c>
      <c r="I1300" s="21">
        <f>I1310+I1315+I1301</f>
        <v>34054.432000000001</v>
      </c>
      <c r="J1300" s="21">
        <f>J1310+J1315+J1301</f>
        <v>1220.549999999997</v>
      </c>
      <c r="K1300" s="21">
        <f>K1310+K1315+K1301</f>
        <v>23050.566999999999</v>
      </c>
      <c r="L1300" s="21">
        <f t="shared" si="1136"/>
        <v>806693.13199999998</v>
      </c>
      <c r="M1300" s="21">
        <f t="shared" si="1137"/>
        <v>781616.75</v>
      </c>
      <c r="N1300" s="21">
        <f t="shared" si="1138"/>
        <v>630220.46699999995</v>
      </c>
      <c r="O1300" s="21">
        <f>O1310+O1315+O1301</f>
        <v>-121091.14799999999</v>
      </c>
      <c r="P1300" s="21">
        <f>P1310+P1315+P1301</f>
        <v>173099.10000000001</v>
      </c>
      <c r="Q1300" s="21">
        <f>Q1310+Q1315+Q1301</f>
        <v>0</v>
      </c>
      <c r="R1300" s="21">
        <f t="shared" si="1145"/>
        <v>685601.98399999994</v>
      </c>
      <c r="S1300" s="21">
        <f t="shared" si="1146"/>
        <v>954715.84999999998</v>
      </c>
      <c r="T1300" s="21">
        <f t="shared" si="1147"/>
        <v>630220.46699999995</v>
      </c>
      <c r="U1300" s="21">
        <f>U1310+U1315+U1301</f>
        <v>0</v>
      </c>
      <c r="V1300" s="21">
        <f t="shared" si="1142"/>
        <v>685601.98399999994</v>
      </c>
      <c r="W1300" s="21">
        <f t="shared" si="1143"/>
        <v>954715.84999999998</v>
      </c>
      <c r="X1300" s="21">
        <f t="shared" si="1144"/>
        <v>630220.46699999995</v>
      </c>
      <c r="Y1300" s="21">
        <f>Y1310+Y1315+Y1301</f>
        <v>1086.0299999999975</v>
      </c>
      <c r="Z1300" s="21">
        <f>Z1310+Z1315+Z1301</f>
        <v>0</v>
      </c>
      <c r="AA1300" s="21">
        <f>AA1310+AA1315+AA1301</f>
        <v>0</v>
      </c>
      <c r="AB1300" s="21">
        <f t="shared" si="1121"/>
        <v>686688.01399999997</v>
      </c>
      <c r="AC1300" s="21">
        <f t="shared" si="1122"/>
        <v>954715.84999999998</v>
      </c>
      <c r="AD1300" s="21">
        <f t="shared" si="1123"/>
        <v>630220.46699999995</v>
      </c>
      <c r="AE1300" s="21">
        <f>AE1310+AE1315+AE1301</f>
        <v>0</v>
      </c>
      <c r="AF1300" s="22"/>
      <c r="AG1300" s="23"/>
      <c r="AH1300" s="17" t="str">
        <f t="shared" si="1124"/>
        <v/>
      </c>
    </row>
    <row r="1301" s="39" customFormat="1" ht="31.5">
      <c r="A1301" s="25" t="s">
        <v>848</v>
      </c>
      <c r="B1301" s="40"/>
      <c r="C1301" s="41"/>
      <c r="D1301" s="41"/>
      <c r="E1301" s="42" t="s">
        <v>259</v>
      </c>
      <c r="F1301" s="43"/>
      <c r="G1301" s="43"/>
      <c r="H1301" s="43"/>
      <c r="I1301" s="28">
        <f>I1306</f>
        <v>328.209</v>
      </c>
      <c r="J1301" s="28">
        <f>J1306</f>
        <v>814.58299999999997</v>
      </c>
      <c r="K1301" s="28">
        <f>K1306</f>
        <v>0</v>
      </c>
      <c r="L1301" s="28">
        <f t="shared" si="1136"/>
        <v>328.209</v>
      </c>
      <c r="M1301" s="28">
        <f t="shared" si="1137"/>
        <v>814.58299999999997</v>
      </c>
      <c r="N1301" s="28">
        <f t="shared" si="1138"/>
        <v>0</v>
      </c>
      <c r="O1301" s="28">
        <f>O1306+O1302</f>
        <v>14973.483</v>
      </c>
      <c r="P1301" s="28">
        <f>P1306+P1302</f>
        <v>15477.1</v>
      </c>
      <c r="Q1301" s="28">
        <f>Q1306+Q1302</f>
        <v>0</v>
      </c>
      <c r="R1301" s="28">
        <f t="shared" si="1145"/>
        <v>15301.692000000001</v>
      </c>
      <c r="S1301" s="28">
        <f t="shared" si="1146"/>
        <v>16291.683000000001</v>
      </c>
      <c r="T1301" s="28">
        <f t="shared" si="1147"/>
        <v>0</v>
      </c>
      <c r="U1301" s="28">
        <f>U1306+U1302</f>
        <v>0</v>
      </c>
      <c r="V1301" s="28">
        <f t="shared" si="1142"/>
        <v>15301.692000000001</v>
      </c>
      <c r="W1301" s="28">
        <f t="shared" si="1143"/>
        <v>16291.683000000001</v>
      </c>
      <c r="X1301" s="28">
        <f t="shared" si="1144"/>
        <v>0</v>
      </c>
      <c r="Y1301" s="28">
        <f>Y1306+Y1302</f>
        <v>0</v>
      </c>
      <c r="Z1301" s="28">
        <f>Z1306+Z1302</f>
        <v>0</v>
      </c>
      <c r="AA1301" s="28">
        <f>AA1306+AA1302</f>
        <v>0</v>
      </c>
      <c r="AB1301" s="28">
        <f t="shared" si="1121"/>
        <v>15301.692000000001</v>
      </c>
      <c r="AC1301" s="28">
        <f t="shared" si="1122"/>
        <v>16291.683000000001</v>
      </c>
      <c r="AD1301" s="28">
        <f t="shared" si="1123"/>
        <v>0</v>
      </c>
      <c r="AE1301" s="28">
        <f>AE1306+AE1302</f>
        <v>0</v>
      </c>
      <c r="AF1301" s="44"/>
      <c r="AG1301" s="45"/>
      <c r="AH1301" s="39" t="str">
        <f t="shared" si="1124"/>
        <v/>
      </c>
    </row>
    <row r="1302" s="17" customFormat="1" ht="31.5">
      <c r="A1302" s="14" t="s">
        <v>849</v>
      </c>
      <c r="B1302" s="19"/>
      <c r="C1302" s="18"/>
      <c r="D1302" s="18"/>
      <c r="E1302" s="35" t="s">
        <v>539</v>
      </c>
      <c r="F1302" s="21"/>
      <c r="G1302" s="21"/>
      <c r="H1302" s="21"/>
      <c r="I1302" s="32"/>
      <c r="J1302" s="32"/>
      <c r="K1302" s="32"/>
      <c r="L1302" s="32"/>
      <c r="M1302" s="32"/>
      <c r="N1302" s="32"/>
      <c r="O1302" s="32">
        <f t="shared" ref="O1302:O1313" si="1167">O1303</f>
        <v>8737.4830000000002</v>
      </c>
      <c r="P1302" s="32">
        <f t="shared" ref="P1302:P1313" si="1168">P1303</f>
        <v>0</v>
      </c>
      <c r="Q1302" s="32">
        <f t="shared" ref="Q1302:Q1313" si="1169">Q1303</f>
        <v>0</v>
      </c>
      <c r="R1302" s="32">
        <f t="shared" si="1145"/>
        <v>8737.4830000000002</v>
      </c>
      <c r="S1302" s="32">
        <f t="shared" si="1146"/>
        <v>0</v>
      </c>
      <c r="T1302" s="32">
        <f t="shared" si="1147"/>
        <v>0</v>
      </c>
      <c r="U1302" s="32">
        <f t="shared" ref="U1302:U1313" si="1170">U1303</f>
        <v>0</v>
      </c>
      <c r="V1302" s="32">
        <f t="shared" si="1142"/>
        <v>8737.4830000000002</v>
      </c>
      <c r="W1302" s="32">
        <f t="shared" si="1143"/>
        <v>0</v>
      </c>
      <c r="X1302" s="32">
        <f t="shared" si="1144"/>
        <v>0</v>
      </c>
      <c r="Y1302" s="32">
        <f t="shared" ref="Y1302:Y1313" si="1171">Y1303</f>
        <v>0</v>
      </c>
      <c r="Z1302" s="32">
        <f t="shared" ref="Z1302:Z1313" si="1172">Z1303</f>
        <v>0</v>
      </c>
      <c r="AA1302" s="32">
        <f t="shared" ref="AA1302:AA1313" si="1173">AA1303</f>
        <v>0</v>
      </c>
      <c r="AB1302" s="32">
        <f t="shared" si="1121"/>
        <v>8737.4830000000002</v>
      </c>
      <c r="AC1302" s="32">
        <f t="shared" si="1122"/>
        <v>0</v>
      </c>
      <c r="AD1302" s="32">
        <f t="shared" si="1123"/>
        <v>0</v>
      </c>
      <c r="AE1302" s="32">
        <f t="shared" ref="AE1302:AE1313" si="1174">AE1303</f>
        <v>0</v>
      </c>
      <c r="AF1302" s="22"/>
      <c r="AG1302" s="23"/>
      <c r="AH1302" s="17" t="str">
        <f t="shared" si="1124"/>
        <v/>
      </c>
    </row>
    <row r="1303" s="17" customFormat="1" ht="31.5">
      <c r="A1303" s="14" t="s">
        <v>850</v>
      </c>
      <c r="B1303" s="19"/>
      <c r="C1303" s="18"/>
      <c r="D1303" s="18"/>
      <c r="E1303" s="35" t="s">
        <v>547</v>
      </c>
      <c r="F1303" s="21"/>
      <c r="G1303" s="21"/>
      <c r="H1303" s="21"/>
      <c r="I1303" s="32"/>
      <c r="J1303" s="32"/>
      <c r="K1303" s="32"/>
      <c r="L1303" s="32"/>
      <c r="M1303" s="32"/>
      <c r="N1303" s="32"/>
      <c r="O1303" s="32">
        <f t="shared" si="1167"/>
        <v>8737.4830000000002</v>
      </c>
      <c r="P1303" s="32">
        <f t="shared" si="1168"/>
        <v>0</v>
      </c>
      <c r="Q1303" s="32">
        <f t="shared" si="1169"/>
        <v>0</v>
      </c>
      <c r="R1303" s="32">
        <f t="shared" si="1145"/>
        <v>8737.4830000000002</v>
      </c>
      <c r="S1303" s="32">
        <f t="shared" si="1146"/>
        <v>0</v>
      </c>
      <c r="T1303" s="32">
        <f t="shared" si="1147"/>
        <v>0</v>
      </c>
      <c r="U1303" s="32">
        <f t="shared" si="1170"/>
        <v>0</v>
      </c>
      <c r="V1303" s="32">
        <f t="shared" si="1142"/>
        <v>8737.4830000000002</v>
      </c>
      <c r="W1303" s="32">
        <f t="shared" si="1143"/>
        <v>0</v>
      </c>
      <c r="X1303" s="32">
        <f t="shared" si="1144"/>
        <v>0</v>
      </c>
      <c r="Y1303" s="32">
        <f t="shared" si="1171"/>
        <v>0</v>
      </c>
      <c r="Z1303" s="32">
        <f t="shared" si="1172"/>
        <v>0</v>
      </c>
      <c r="AA1303" s="32">
        <f t="shared" si="1173"/>
        <v>0</v>
      </c>
      <c r="AB1303" s="32">
        <f t="shared" si="1121"/>
        <v>8737.4830000000002</v>
      </c>
      <c r="AC1303" s="32">
        <f t="shared" si="1122"/>
        <v>0</v>
      </c>
      <c r="AD1303" s="32">
        <f t="shared" si="1123"/>
        <v>0</v>
      </c>
      <c r="AE1303" s="32">
        <f t="shared" si="1174"/>
        <v>0</v>
      </c>
      <c r="AF1303" s="22"/>
      <c r="AG1303" s="23"/>
      <c r="AH1303" s="17" t="str">
        <f t="shared" si="1124"/>
        <v/>
      </c>
    </row>
    <row r="1304" s="17" customFormat="1" ht="31.5">
      <c r="A1304" s="14" t="s">
        <v>850</v>
      </c>
      <c r="B1304" s="15" t="s">
        <v>48</v>
      </c>
      <c r="C1304" s="14"/>
      <c r="D1304" s="14"/>
      <c r="E1304" s="31" t="s">
        <v>49</v>
      </c>
      <c r="F1304" s="21"/>
      <c r="G1304" s="21"/>
      <c r="H1304" s="21"/>
      <c r="I1304" s="32"/>
      <c r="J1304" s="32"/>
      <c r="K1304" s="32"/>
      <c r="L1304" s="32"/>
      <c r="M1304" s="32"/>
      <c r="N1304" s="32"/>
      <c r="O1304" s="32">
        <f t="shared" si="1167"/>
        <v>8737.4830000000002</v>
      </c>
      <c r="P1304" s="32">
        <f t="shared" si="1168"/>
        <v>0</v>
      </c>
      <c r="Q1304" s="32">
        <f t="shared" si="1169"/>
        <v>0</v>
      </c>
      <c r="R1304" s="32">
        <f t="shared" si="1145"/>
        <v>8737.4830000000002</v>
      </c>
      <c r="S1304" s="32">
        <f t="shared" si="1146"/>
        <v>0</v>
      </c>
      <c r="T1304" s="32">
        <f t="shared" si="1147"/>
        <v>0</v>
      </c>
      <c r="U1304" s="32">
        <f t="shared" si="1170"/>
        <v>0</v>
      </c>
      <c r="V1304" s="32">
        <f t="shared" si="1142"/>
        <v>8737.4830000000002</v>
      </c>
      <c r="W1304" s="32">
        <f t="shared" si="1143"/>
        <v>0</v>
      </c>
      <c r="X1304" s="32">
        <f t="shared" si="1144"/>
        <v>0</v>
      </c>
      <c r="Y1304" s="32">
        <f t="shared" si="1171"/>
        <v>0</v>
      </c>
      <c r="Z1304" s="32">
        <f t="shared" si="1172"/>
        <v>0</v>
      </c>
      <c r="AA1304" s="32">
        <f t="shared" si="1173"/>
        <v>0</v>
      </c>
      <c r="AB1304" s="32">
        <f t="shared" si="1121"/>
        <v>8737.4830000000002</v>
      </c>
      <c r="AC1304" s="32">
        <f t="shared" si="1122"/>
        <v>0</v>
      </c>
      <c r="AD1304" s="32">
        <f t="shared" si="1123"/>
        <v>0</v>
      </c>
      <c r="AE1304" s="32">
        <f t="shared" si="1174"/>
        <v>0</v>
      </c>
      <c r="AF1304" s="22"/>
      <c r="AG1304" s="23"/>
      <c r="AH1304" s="17" t="str">
        <f t="shared" si="1124"/>
        <v/>
      </c>
    </row>
    <row r="1305" s="17" customFormat="1" ht="31.5">
      <c r="A1305" s="14" t="s">
        <v>850</v>
      </c>
      <c r="B1305" s="15" t="s">
        <v>48</v>
      </c>
      <c r="C1305" s="14" t="s">
        <v>50</v>
      </c>
      <c r="D1305" s="14" t="s">
        <v>51</v>
      </c>
      <c r="E1305" s="31" t="s">
        <v>52</v>
      </c>
      <c r="F1305" s="21"/>
      <c r="G1305" s="21"/>
      <c r="H1305" s="21"/>
      <c r="I1305" s="32"/>
      <c r="J1305" s="32"/>
      <c r="K1305" s="32"/>
      <c r="L1305" s="32"/>
      <c r="M1305" s="32"/>
      <c r="N1305" s="32"/>
      <c r="O1305" s="32">
        <v>8737.4830000000002</v>
      </c>
      <c r="P1305" s="32"/>
      <c r="Q1305" s="32"/>
      <c r="R1305" s="32">
        <f t="shared" si="1145"/>
        <v>8737.4830000000002</v>
      </c>
      <c r="S1305" s="32">
        <f t="shared" si="1146"/>
        <v>0</v>
      </c>
      <c r="T1305" s="32">
        <f t="shared" si="1147"/>
        <v>0</v>
      </c>
      <c r="U1305" s="32"/>
      <c r="V1305" s="32">
        <f t="shared" si="1142"/>
        <v>8737.4830000000002</v>
      </c>
      <c r="W1305" s="32">
        <f t="shared" si="1143"/>
        <v>0</v>
      </c>
      <c r="X1305" s="32">
        <f t="shared" si="1144"/>
        <v>0</v>
      </c>
      <c r="Y1305" s="32"/>
      <c r="Z1305" s="32"/>
      <c r="AA1305" s="32"/>
      <c r="AB1305" s="32">
        <f t="shared" si="1121"/>
        <v>8737.4830000000002</v>
      </c>
      <c r="AC1305" s="32">
        <f t="shared" si="1122"/>
        <v>0</v>
      </c>
      <c r="AD1305" s="32">
        <f t="shared" si="1123"/>
        <v>0</v>
      </c>
      <c r="AE1305" s="32"/>
      <c r="AF1305" s="22"/>
      <c r="AG1305" s="23"/>
      <c r="AH1305" s="17" t="str">
        <f t="shared" si="1124"/>
        <v>0503</v>
      </c>
    </row>
    <row r="1306" s="17" customFormat="1" ht="31.5">
      <c r="A1306" s="14" t="s">
        <v>851</v>
      </c>
      <c r="B1306" s="19"/>
      <c r="C1306" s="18"/>
      <c r="D1306" s="18"/>
      <c r="E1306" s="35" t="s">
        <v>852</v>
      </c>
      <c r="F1306" s="21"/>
      <c r="G1306" s="21"/>
      <c r="H1306" s="21"/>
      <c r="I1306" s="32">
        <f t="shared" ref="I1306:I1313" si="1175">I1307</f>
        <v>328.209</v>
      </c>
      <c r="J1306" s="32">
        <f t="shared" ref="J1306:J1313" si="1176">J1307</f>
        <v>814.58299999999997</v>
      </c>
      <c r="K1306" s="32">
        <f t="shared" ref="K1306:K1313" si="1177">K1307</f>
        <v>0</v>
      </c>
      <c r="L1306" s="32">
        <f t="shared" si="1136"/>
        <v>328.209</v>
      </c>
      <c r="M1306" s="32">
        <f t="shared" si="1137"/>
        <v>814.58299999999997</v>
      </c>
      <c r="N1306" s="32">
        <f t="shared" si="1138"/>
        <v>0</v>
      </c>
      <c r="O1306" s="32">
        <f t="shared" si="1167"/>
        <v>6236</v>
      </c>
      <c r="P1306" s="32">
        <f t="shared" si="1168"/>
        <v>15477.1</v>
      </c>
      <c r="Q1306" s="32">
        <f t="shared" si="1169"/>
        <v>0</v>
      </c>
      <c r="R1306" s="32">
        <f t="shared" si="1145"/>
        <v>6564.2089999999998</v>
      </c>
      <c r="S1306" s="32">
        <f t="shared" si="1146"/>
        <v>16291.683000000001</v>
      </c>
      <c r="T1306" s="32">
        <f t="shared" si="1147"/>
        <v>0</v>
      </c>
      <c r="U1306" s="32">
        <f t="shared" si="1170"/>
        <v>0</v>
      </c>
      <c r="V1306" s="32">
        <f t="shared" si="1142"/>
        <v>6564.2089999999998</v>
      </c>
      <c r="W1306" s="32">
        <f t="shared" si="1143"/>
        <v>16291.683000000001</v>
      </c>
      <c r="X1306" s="32">
        <f t="shared" si="1144"/>
        <v>0</v>
      </c>
      <c r="Y1306" s="32">
        <f t="shared" si="1171"/>
        <v>0</v>
      </c>
      <c r="Z1306" s="32">
        <f t="shared" si="1172"/>
        <v>0</v>
      </c>
      <c r="AA1306" s="32">
        <f t="shared" si="1173"/>
        <v>0</v>
      </c>
      <c r="AB1306" s="32">
        <f t="shared" si="1121"/>
        <v>6564.2089999999998</v>
      </c>
      <c r="AC1306" s="32">
        <f t="shared" si="1122"/>
        <v>16291.683000000001</v>
      </c>
      <c r="AD1306" s="32">
        <f t="shared" si="1123"/>
        <v>0</v>
      </c>
      <c r="AE1306" s="32">
        <f t="shared" si="1174"/>
        <v>0</v>
      </c>
      <c r="AF1306" s="22"/>
      <c r="AG1306" s="23"/>
      <c r="AH1306" s="17" t="str">
        <f t="shared" si="1124"/>
        <v/>
      </c>
    </row>
    <row r="1307" s="17" customFormat="1" ht="31.5">
      <c r="A1307" s="14" t="s">
        <v>853</v>
      </c>
      <c r="B1307" s="19"/>
      <c r="C1307" s="18"/>
      <c r="D1307" s="18"/>
      <c r="E1307" s="35" t="s">
        <v>854</v>
      </c>
      <c r="F1307" s="21"/>
      <c r="G1307" s="21"/>
      <c r="H1307" s="21"/>
      <c r="I1307" s="32">
        <f t="shared" si="1175"/>
        <v>328.209</v>
      </c>
      <c r="J1307" s="32">
        <f t="shared" si="1176"/>
        <v>814.58299999999997</v>
      </c>
      <c r="K1307" s="32">
        <f t="shared" si="1177"/>
        <v>0</v>
      </c>
      <c r="L1307" s="32">
        <f t="shared" si="1136"/>
        <v>328.209</v>
      </c>
      <c r="M1307" s="32">
        <f t="shared" si="1137"/>
        <v>814.58299999999997</v>
      </c>
      <c r="N1307" s="32">
        <f t="shared" si="1138"/>
        <v>0</v>
      </c>
      <c r="O1307" s="32">
        <f t="shared" si="1167"/>
        <v>6236</v>
      </c>
      <c r="P1307" s="32">
        <f t="shared" si="1168"/>
        <v>15477.1</v>
      </c>
      <c r="Q1307" s="32">
        <f t="shared" si="1169"/>
        <v>0</v>
      </c>
      <c r="R1307" s="32">
        <f t="shared" si="1145"/>
        <v>6564.2089999999998</v>
      </c>
      <c r="S1307" s="32">
        <f t="shared" si="1146"/>
        <v>16291.683000000001</v>
      </c>
      <c r="T1307" s="32">
        <f t="shared" si="1147"/>
        <v>0</v>
      </c>
      <c r="U1307" s="32">
        <f t="shared" si="1170"/>
        <v>0</v>
      </c>
      <c r="V1307" s="32">
        <f t="shared" si="1142"/>
        <v>6564.2089999999998</v>
      </c>
      <c r="W1307" s="32">
        <f t="shared" si="1143"/>
        <v>16291.683000000001</v>
      </c>
      <c r="X1307" s="32">
        <f t="shared" si="1144"/>
        <v>0</v>
      </c>
      <c r="Y1307" s="32">
        <f t="shared" si="1171"/>
        <v>0</v>
      </c>
      <c r="Z1307" s="32">
        <f t="shared" si="1172"/>
        <v>0</v>
      </c>
      <c r="AA1307" s="32">
        <f t="shared" si="1173"/>
        <v>0</v>
      </c>
      <c r="AB1307" s="32">
        <f t="shared" si="1121"/>
        <v>6564.2089999999998</v>
      </c>
      <c r="AC1307" s="32">
        <f t="shared" si="1122"/>
        <v>16291.683000000001</v>
      </c>
      <c r="AD1307" s="32">
        <f t="shared" si="1123"/>
        <v>0</v>
      </c>
      <c r="AE1307" s="32">
        <f t="shared" si="1174"/>
        <v>0</v>
      </c>
      <c r="AF1307" s="22"/>
      <c r="AG1307" s="23"/>
      <c r="AH1307" s="17" t="str">
        <f t="shared" si="1124"/>
        <v/>
      </c>
    </row>
    <row r="1308" s="17" customFormat="1" ht="31.5">
      <c r="A1308" s="14" t="s">
        <v>853</v>
      </c>
      <c r="B1308" s="15" t="s">
        <v>48</v>
      </c>
      <c r="C1308" s="14"/>
      <c r="D1308" s="14"/>
      <c r="E1308" s="31" t="s">
        <v>49</v>
      </c>
      <c r="F1308" s="21"/>
      <c r="G1308" s="21"/>
      <c r="H1308" s="21"/>
      <c r="I1308" s="32">
        <f t="shared" si="1175"/>
        <v>328.209</v>
      </c>
      <c r="J1308" s="32">
        <f t="shared" si="1176"/>
        <v>814.58299999999997</v>
      </c>
      <c r="K1308" s="32">
        <f t="shared" si="1177"/>
        <v>0</v>
      </c>
      <c r="L1308" s="32">
        <f t="shared" si="1136"/>
        <v>328.209</v>
      </c>
      <c r="M1308" s="32">
        <f t="shared" si="1137"/>
        <v>814.58299999999997</v>
      </c>
      <c r="N1308" s="32">
        <f t="shared" si="1138"/>
        <v>0</v>
      </c>
      <c r="O1308" s="32">
        <f t="shared" si="1167"/>
        <v>6236</v>
      </c>
      <c r="P1308" s="32">
        <f t="shared" si="1168"/>
        <v>15477.1</v>
      </c>
      <c r="Q1308" s="32">
        <f t="shared" si="1169"/>
        <v>0</v>
      </c>
      <c r="R1308" s="32">
        <f t="shared" si="1145"/>
        <v>6564.2089999999998</v>
      </c>
      <c r="S1308" s="32">
        <f t="shared" si="1146"/>
        <v>16291.683000000001</v>
      </c>
      <c r="T1308" s="32">
        <f t="shared" si="1147"/>
        <v>0</v>
      </c>
      <c r="U1308" s="32">
        <f t="shared" si="1170"/>
        <v>0</v>
      </c>
      <c r="V1308" s="32">
        <f t="shared" si="1142"/>
        <v>6564.2089999999998</v>
      </c>
      <c r="W1308" s="32">
        <f t="shared" si="1143"/>
        <v>16291.683000000001</v>
      </c>
      <c r="X1308" s="32">
        <f t="shared" si="1144"/>
        <v>0</v>
      </c>
      <c r="Y1308" s="32">
        <f t="shared" si="1171"/>
        <v>0</v>
      </c>
      <c r="Z1308" s="32">
        <f t="shared" si="1172"/>
        <v>0</v>
      </c>
      <c r="AA1308" s="32">
        <f t="shared" si="1173"/>
        <v>0</v>
      </c>
      <c r="AB1308" s="32">
        <f t="shared" si="1121"/>
        <v>6564.2089999999998</v>
      </c>
      <c r="AC1308" s="32">
        <f t="shared" si="1122"/>
        <v>16291.683000000001</v>
      </c>
      <c r="AD1308" s="32">
        <f t="shared" si="1123"/>
        <v>0</v>
      </c>
      <c r="AE1308" s="32">
        <f t="shared" si="1174"/>
        <v>0</v>
      </c>
      <c r="AF1308" s="22"/>
      <c r="AG1308" s="23"/>
      <c r="AH1308" s="17" t="str">
        <f t="shared" si="1124"/>
        <v/>
      </c>
    </row>
    <row r="1309" s="17" customFormat="1" ht="31.5">
      <c r="A1309" s="14" t="s">
        <v>853</v>
      </c>
      <c r="B1309" s="15">
        <v>200</v>
      </c>
      <c r="C1309" s="14" t="s">
        <v>321</v>
      </c>
      <c r="D1309" s="14" t="s">
        <v>50</v>
      </c>
      <c r="E1309" s="31" t="s">
        <v>632</v>
      </c>
      <c r="F1309" s="21"/>
      <c r="G1309" s="21"/>
      <c r="H1309" s="21"/>
      <c r="I1309" s="37">
        <v>328.209</v>
      </c>
      <c r="J1309" s="37">
        <v>814.58299999999997</v>
      </c>
      <c r="K1309" s="21"/>
      <c r="L1309" s="21">
        <f t="shared" si="1136"/>
        <v>328.209</v>
      </c>
      <c r="M1309" s="21">
        <f t="shared" si="1137"/>
        <v>814.58299999999997</v>
      </c>
      <c r="N1309" s="21">
        <f t="shared" si="1138"/>
        <v>0</v>
      </c>
      <c r="O1309" s="32">
        <v>6236</v>
      </c>
      <c r="P1309" s="32">
        <v>15477.1</v>
      </c>
      <c r="Q1309" s="32"/>
      <c r="R1309" s="21">
        <f t="shared" si="1145"/>
        <v>6564.2089999999998</v>
      </c>
      <c r="S1309" s="21">
        <f t="shared" si="1146"/>
        <v>16291.683000000001</v>
      </c>
      <c r="T1309" s="21">
        <f t="shared" si="1147"/>
        <v>0</v>
      </c>
      <c r="U1309" s="21"/>
      <c r="V1309" s="21">
        <f t="shared" si="1142"/>
        <v>6564.2089999999998</v>
      </c>
      <c r="W1309" s="21">
        <f t="shared" si="1143"/>
        <v>16291.683000000001</v>
      </c>
      <c r="X1309" s="21">
        <f t="shared" si="1144"/>
        <v>0</v>
      </c>
      <c r="Y1309" s="21"/>
      <c r="Z1309" s="21"/>
      <c r="AA1309" s="21"/>
      <c r="AB1309" s="21">
        <f t="shared" si="1121"/>
        <v>6564.2089999999998</v>
      </c>
      <c r="AC1309" s="21">
        <f t="shared" si="1122"/>
        <v>16291.683000000001</v>
      </c>
      <c r="AD1309" s="21">
        <f t="shared" si="1123"/>
        <v>0</v>
      </c>
      <c r="AE1309" s="21"/>
      <c r="AF1309" s="22"/>
      <c r="AG1309" s="34">
        <v>15</v>
      </c>
      <c r="AH1309" s="17" t="str">
        <f t="shared" si="1124"/>
        <v>0605</v>
      </c>
    </row>
    <row r="1310" s="24" customFormat="1">
      <c r="A1310" s="25" t="s">
        <v>855</v>
      </c>
      <c r="B1310" s="26"/>
      <c r="C1310" s="25"/>
      <c r="D1310" s="25"/>
      <c r="E1310" s="27" t="s">
        <v>24</v>
      </c>
      <c r="F1310" s="28">
        <f t="shared" ref="F1310:F1313" si="1178">F1311</f>
        <v>136122</v>
      </c>
      <c r="G1310" s="28">
        <f t="shared" ref="G1310:G1313" si="1179">G1311</f>
        <v>0</v>
      </c>
      <c r="H1310" s="28">
        <f t="shared" ref="H1310:H1313" si="1180">H1311</f>
        <v>0</v>
      </c>
      <c r="I1310" s="28">
        <f t="shared" si="1175"/>
        <v>0</v>
      </c>
      <c r="J1310" s="28">
        <f t="shared" si="1176"/>
        <v>0</v>
      </c>
      <c r="K1310" s="28">
        <f t="shared" si="1177"/>
        <v>0</v>
      </c>
      <c r="L1310" s="28">
        <f t="shared" si="1136"/>
        <v>136122</v>
      </c>
      <c r="M1310" s="28">
        <f t="shared" si="1137"/>
        <v>0</v>
      </c>
      <c r="N1310" s="28">
        <f t="shared" si="1138"/>
        <v>0</v>
      </c>
      <c r="O1310" s="28">
        <f t="shared" si="1167"/>
        <v>-136122</v>
      </c>
      <c r="P1310" s="28">
        <f t="shared" si="1168"/>
        <v>136122</v>
      </c>
      <c r="Q1310" s="28">
        <f t="shared" si="1169"/>
        <v>0</v>
      </c>
      <c r="R1310" s="28">
        <f t="shared" si="1145"/>
        <v>0</v>
      </c>
      <c r="S1310" s="28">
        <f t="shared" si="1146"/>
        <v>136122</v>
      </c>
      <c r="T1310" s="28">
        <f t="shared" si="1147"/>
        <v>0</v>
      </c>
      <c r="U1310" s="28">
        <f t="shared" si="1170"/>
        <v>0</v>
      </c>
      <c r="V1310" s="28">
        <f t="shared" si="1142"/>
        <v>0</v>
      </c>
      <c r="W1310" s="28">
        <f t="shared" si="1143"/>
        <v>136122</v>
      </c>
      <c r="X1310" s="28">
        <f t="shared" si="1144"/>
        <v>0</v>
      </c>
      <c r="Y1310" s="28">
        <f t="shared" si="1171"/>
        <v>0</v>
      </c>
      <c r="Z1310" s="28">
        <f t="shared" si="1172"/>
        <v>0</v>
      </c>
      <c r="AA1310" s="28">
        <f t="shared" si="1173"/>
        <v>0</v>
      </c>
      <c r="AB1310" s="28">
        <f t="shared" si="1121"/>
        <v>0</v>
      </c>
      <c r="AC1310" s="28">
        <f t="shared" si="1122"/>
        <v>136122</v>
      </c>
      <c r="AD1310" s="28">
        <f t="shared" si="1123"/>
        <v>0</v>
      </c>
      <c r="AE1310" s="28">
        <f t="shared" si="1174"/>
        <v>0</v>
      </c>
      <c r="AF1310" s="29"/>
      <c r="AG1310" s="30"/>
      <c r="AH1310" s="24" t="str">
        <f t="shared" si="1124"/>
        <v/>
      </c>
    </row>
    <row r="1311" ht="31.5">
      <c r="A1311" s="14" t="s">
        <v>856</v>
      </c>
      <c r="B1311" s="15"/>
      <c r="C1311" s="14"/>
      <c r="D1311" s="14"/>
      <c r="E1311" s="31" t="s">
        <v>857</v>
      </c>
      <c r="F1311" s="32">
        <f t="shared" si="1178"/>
        <v>136122</v>
      </c>
      <c r="G1311" s="32">
        <f t="shared" si="1179"/>
        <v>0</v>
      </c>
      <c r="H1311" s="32">
        <f t="shared" si="1180"/>
        <v>0</v>
      </c>
      <c r="I1311" s="32">
        <f t="shared" si="1175"/>
        <v>0</v>
      </c>
      <c r="J1311" s="32">
        <f t="shared" si="1176"/>
        <v>0</v>
      </c>
      <c r="K1311" s="32">
        <f t="shared" si="1177"/>
        <v>0</v>
      </c>
      <c r="L1311" s="32">
        <f t="shared" si="1136"/>
        <v>136122</v>
      </c>
      <c r="M1311" s="32">
        <f t="shared" si="1137"/>
        <v>0</v>
      </c>
      <c r="N1311" s="32">
        <f t="shared" si="1138"/>
        <v>0</v>
      </c>
      <c r="O1311" s="32">
        <f t="shared" si="1167"/>
        <v>-136122</v>
      </c>
      <c r="P1311" s="32">
        <f t="shared" si="1168"/>
        <v>136122</v>
      </c>
      <c r="Q1311" s="32">
        <f t="shared" si="1169"/>
        <v>0</v>
      </c>
      <c r="R1311" s="32">
        <f t="shared" si="1145"/>
        <v>0</v>
      </c>
      <c r="S1311" s="32">
        <f t="shared" si="1146"/>
        <v>136122</v>
      </c>
      <c r="T1311" s="32">
        <f t="shared" si="1147"/>
        <v>0</v>
      </c>
      <c r="U1311" s="32">
        <f t="shared" si="1170"/>
        <v>0</v>
      </c>
      <c r="V1311" s="32">
        <f t="shared" si="1142"/>
        <v>0</v>
      </c>
      <c r="W1311" s="32">
        <f t="shared" si="1143"/>
        <v>136122</v>
      </c>
      <c r="X1311" s="32">
        <f t="shared" si="1144"/>
        <v>0</v>
      </c>
      <c r="Y1311" s="32">
        <f t="shared" si="1171"/>
        <v>0</v>
      </c>
      <c r="Z1311" s="32">
        <f t="shared" si="1172"/>
        <v>0</v>
      </c>
      <c r="AA1311" s="32">
        <f t="shared" si="1173"/>
        <v>0</v>
      </c>
      <c r="AB1311" s="32">
        <f t="shared" si="1121"/>
        <v>0</v>
      </c>
      <c r="AC1311" s="32">
        <f t="shared" si="1122"/>
        <v>136122</v>
      </c>
      <c r="AD1311" s="32">
        <f t="shared" si="1123"/>
        <v>0</v>
      </c>
      <c r="AE1311" s="32">
        <f t="shared" si="1174"/>
        <v>0</v>
      </c>
      <c r="AF1311" s="33"/>
      <c r="AG1311" s="34"/>
      <c r="AH1311" s="1" t="str">
        <f t="shared" si="1124"/>
        <v/>
      </c>
    </row>
    <row r="1312" ht="47.25">
      <c r="A1312" s="14" t="s">
        <v>858</v>
      </c>
      <c r="B1312" s="15"/>
      <c r="C1312" s="14"/>
      <c r="D1312" s="14"/>
      <c r="E1312" s="31" t="s">
        <v>859</v>
      </c>
      <c r="F1312" s="32">
        <f t="shared" si="1178"/>
        <v>136122</v>
      </c>
      <c r="G1312" s="32">
        <f t="shared" si="1179"/>
        <v>0</v>
      </c>
      <c r="H1312" s="32">
        <f t="shared" si="1180"/>
        <v>0</v>
      </c>
      <c r="I1312" s="32">
        <f t="shared" si="1175"/>
        <v>0</v>
      </c>
      <c r="J1312" s="32">
        <f t="shared" si="1176"/>
        <v>0</v>
      </c>
      <c r="K1312" s="32">
        <f t="shared" si="1177"/>
        <v>0</v>
      </c>
      <c r="L1312" s="32">
        <f t="shared" si="1136"/>
        <v>136122</v>
      </c>
      <c r="M1312" s="32">
        <f t="shared" si="1137"/>
        <v>0</v>
      </c>
      <c r="N1312" s="32">
        <f t="shared" si="1138"/>
        <v>0</v>
      </c>
      <c r="O1312" s="32">
        <f t="shared" si="1167"/>
        <v>-136122</v>
      </c>
      <c r="P1312" s="32">
        <f t="shared" si="1168"/>
        <v>136122</v>
      </c>
      <c r="Q1312" s="32">
        <f t="shared" si="1169"/>
        <v>0</v>
      </c>
      <c r="R1312" s="32">
        <f t="shared" si="1145"/>
        <v>0</v>
      </c>
      <c r="S1312" s="32">
        <f t="shared" si="1146"/>
        <v>136122</v>
      </c>
      <c r="T1312" s="32">
        <f t="shared" si="1147"/>
        <v>0</v>
      </c>
      <c r="U1312" s="32">
        <f t="shared" si="1170"/>
        <v>0</v>
      </c>
      <c r="V1312" s="32">
        <f t="shared" si="1142"/>
        <v>0</v>
      </c>
      <c r="W1312" s="32">
        <f t="shared" si="1143"/>
        <v>136122</v>
      </c>
      <c r="X1312" s="32">
        <f t="shared" si="1144"/>
        <v>0</v>
      </c>
      <c r="Y1312" s="32">
        <f t="shared" si="1171"/>
        <v>0</v>
      </c>
      <c r="Z1312" s="32">
        <f t="shared" si="1172"/>
        <v>0</v>
      </c>
      <c r="AA1312" s="32">
        <f t="shared" si="1173"/>
        <v>0</v>
      </c>
      <c r="AB1312" s="32">
        <f t="shared" si="1121"/>
        <v>0</v>
      </c>
      <c r="AC1312" s="32">
        <f t="shared" si="1122"/>
        <v>136122</v>
      </c>
      <c r="AD1312" s="32">
        <f t="shared" si="1123"/>
        <v>0</v>
      </c>
      <c r="AE1312" s="32">
        <f t="shared" si="1174"/>
        <v>0</v>
      </c>
      <c r="AF1312" s="33"/>
      <c r="AG1312" s="34"/>
      <c r="AH1312" s="1" t="str">
        <f t="shared" si="1124"/>
        <v/>
      </c>
    </row>
    <row r="1313" ht="47.25">
      <c r="A1313" s="14" t="s">
        <v>858</v>
      </c>
      <c r="B1313" s="15" t="s">
        <v>29</v>
      </c>
      <c r="C1313" s="14"/>
      <c r="D1313" s="14"/>
      <c r="E1313" s="31" t="s">
        <v>30</v>
      </c>
      <c r="F1313" s="32">
        <f t="shared" si="1178"/>
        <v>136122</v>
      </c>
      <c r="G1313" s="32">
        <f t="shared" si="1179"/>
        <v>0</v>
      </c>
      <c r="H1313" s="32">
        <f t="shared" si="1180"/>
        <v>0</v>
      </c>
      <c r="I1313" s="32">
        <f t="shared" si="1175"/>
        <v>0</v>
      </c>
      <c r="J1313" s="32">
        <f t="shared" si="1176"/>
        <v>0</v>
      </c>
      <c r="K1313" s="32">
        <f t="shared" si="1177"/>
        <v>0</v>
      </c>
      <c r="L1313" s="32">
        <f t="shared" si="1136"/>
        <v>136122</v>
      </c>
      <c r="M1313" s="32">
        <f t="shared" si="1137"/>
        <v>0</v>
      </c>
      <c r="N1313" s="32">
        <f t="shared" si="1138"/>
        <v>0</v>
      </c>
      <c r="O1313" s="32">
        <f t="shared" si="1167"/>
        <v>-136122</v>
      </c>
      <c r="P1313" s="32">
        <f t="shared" si="1168"/>
        <v>136122</v>
      </c>
      <c r="Q1313" s="32">
        <f t="shared" si="1169"/>
        <v>0</v>
      </c>
      <c r="R1313" s="32">
        <f t="shared" si="1145"/>
        <v>0</v>
      </c>
      <c r="S1313" s="32">
        <f t="shared" si="1146"/>
        <v>136122</v>
      </c>
      <c r="T1313" s="32">
        <f t="shared" si="1147"/>
        <v>0</v>
      </c>
      <c r="U1313" s="32">
        <f t="shared" si="1170"/>
        <v>0</v>
      </c>
      <c r="V1313" s="32">
        <f t="shared" si="1142"/>
        <v>0</v>
      </c>
      <c r="W1313" s="32">
        <f t="shared" si="1143"/>
        <v>136122</v>
      </c>
      <c r="X1313" s="32">
        <f t="shared" si="1144"/>
        <v>0</v>
      </c>
      <c r="Y1313" s="32">
        <f t="shared" si="1171"/>
        <v>0</v>
      </c>
      <c r="Z1313" s="32">
        <f t="shared" si="1172"/>
        <v>0</v>
      </c>
      <c r="AA1313" s="32">
        <f t="shared" si="1173"/>
        <v>0</v>
      </c>
      <c r="AB1313" s="32">
        <f t="shared" si="1121"/>
        <v>0</v>
      </c>
      <c r="AC1313" s="32">
        <f t="shared" si="1122"/>
        <v>136122</v>
      </c>
      <c r="AD1313" s="32">
        <f t="shared" si="1123"/>
        <v>0</v>
      </c>
      <c r="AE1313" s="32">
        <f t="shared" si="1174"/>
        <v>0</v>
      </c>
      <c r="AF1313" s="33"/>
      <c r="AG1313" s="34"/>
      <c r="AH1313" s="1" t="str">
        <f t="shared" si="1124"/>
        <v/>
      </c>
    </row>
    <row r="1314">
      <c r="A1314" s="14" t="s">
        <v>858</v>
      </c>
      <c r="B1314" s="15" t="s">
        <v>29</v>
      </c>
      <c r="C1314" s="14" t="s">
        <v>50</v>
      </c>
      <c r="D1314" s="14" t="s">
        <v>51</v>
      </c>
      <c r="E1314" s="31" t="s">
        <v>52</v>
      </c>
      <c r="F1314" s="32">
        <v>136122</v>
      </c>
      <c r="G1314" s="32"/>
      <c r="H1314" s="32"/>
      <c r="I1314" s="32"/>
      <c r="J1314" s="32"/>
      <c r="K1314" s="32"/>
      <c r="L1314" s="32">
        <f t="shared" si="1136"/>
        <v>136122</v>
      </c>
      <c r="M1314" s="32">
        <f t="shared" si="1137"/>
        <v>0</v>
      </c>
      <c r="N1314" s="32">
        <f t="shared" si="1138"/>
        <v>0</v>
      </c>
      <c r="O1314" s="32">
        <v>-136122</v>
      </c>
      <c r="P1314" s="32">
        <v>136122</v>
      </c>
      <c r="Q1314" s="32"/>
      <c r="R1314" s="32">
        <f t="shared" si="1145"/>
        <v>0</v>
      </c>
      <c r="S1314" s="32">
        <f t="shared" si="1146"/>
        <v>136122</v>
      </c>
      <c r="T1314" s="32">
        <f t="shared" si="1147"/>
        <v>0</v>
      </c>
      <c r="U1314" s="32"/>
      <c r="V1314" s="32">
        <f t="shared" si="1142"/>
        <v>0</v>
      </c>
      <c r="W1314" s="32">
        <f t="shared" si="1143"/>
        <v>136122</v>
      </c>
      <c r="X1314" s="32">
        <f t="shared" si="1144"/>
        <v>0</v>
      </c>
      <c r="Y1314" s="32"/>
      <c r="Z1314" s="32"/>
      <c r="AA1314" s="32"/>
      <c r="AB1314" s="32">
        <f t="shared" si="1121"/>
        <v>0</v>
      </c>
      <c r="AC1314" s="32">
        <f t="shared" si="1122"/>
        <v>136122</v>
      </c>
      <c r="AD1314" s="32">
        <f t="shared" si="1123"/>
        <v>0</v>
      </c>
      <c r="AE1314" s="32"/>
      <c r="AF1314" s="33"/>
      <c r="AG1314" s="34"/>
      <c r="AH1314" s="1" t="str">
        <f t="shared" si="1124"/>
        <v>0503</v>
      </c>
    </row>
    <row r="1315" s="24" customFormat="1">
      <c r="A1315" s="25" t="s">
        <v>860</v>
      </c>
      <c r="B1315" s="26"/>
      <c r="C1315" s="25"/>
      <c r="D1315" s="25"/>
      <c r="E1315" s="27" t="s">
        <v>58</v>
      </c>
      <c r="F1315" s="28">
        <f>F1316+F1325+F1339+F1350+F1366</f>
        <v>636516.69999999995</v>
      </c>
      <c r="G1315" s="28">
        <f>G1316+G1325+G1339+G1350+G1366</f>
        <v>780396.19999999995</v>
      </c>
      <c r="H1315" s="28">
        <f>H1316+H1325+H1339+H1350+H1366</f>
        <v>607169.89999999991</v>
      </c>
      <c r="I1315" s="28">
        <f>I1316+I1325+I1339+I1350+I1366</f>
        <v>33726.222999999998</v>
      </c>
      <c r="J1315" s="28">
        <f>J1316+J1325+J1339+J1350+J1366</f>
        <v>405.96699999999691</v>
      </c>
      <c r="K1315" s="28">
        <f>K1316+K1325+K1339+K1350+K1366</f>
        <v>23050.566999999999</v>
      </c>
      <c r="L1315" s="28">
        <f t="shared" si="1136"/>
        <v>670242.92299999995</v>
      </c>
      <c r="M1315" s="28">
        <f t="shared" si="1137"/>
        <v>780802.1669999999</v>
      </c>
      <c r="N1315" s="28">
        <f t="shared" si="1138"/>
        <v>630220.46699999995</v>
      </c>
      <c r="O1315" s="28">
        <f>O1316+O1325+O1339+O1350+O1366</f>
        <v>57.368999999998778</v>
      </c>
      <c r="P1315" s="28">
        <f>P1316+P1325+P1339+P1350+P1366</f>
        <v>21500</v>
      </c>
      <c r="Q1315" s="28">
        <f>Q1316+Q1325+Q1339+Q1350+Q1366</f>
        <v>0</v>
      </c>
      <c r="R1315" s="28">
        <f t="shared" si="1145"/>
        <v>670300.2919999999</v>
      </c>
      <c r="S1315" s="28">
        <f t="shared" si="1146"/>
        <v>802302.1669999999</v>
      </c>
      <c r="T1315" s="28">
        <f t="shared" si="1147"/>
        <v>630220.46699999995</v>
      </c>
      <c r="U1315" s="28">
        <f>U1316+U1325+U1339+U1350+U1366</f>
        <v>0</v>
      </c>
      <c r="V1315" s="28">
        <f t="shared" si="1142"/>
        <v>670300.2919999999</v>
      </c>
      <c r="W1315" s="28">
        <f t="shared" si="1143"/>
        <v>802302.1669999999</v>
      </c>
      <c r="X1315" s="28">
        <f t="shared" si="1144"/>
        <v>630220.46699999995</v>
      </c>
      <c r="Y1315" s="28">
        <f>Y1316+Y1325+Y1339+Y1350+Y1366</f>
        <v>1086.0299999999975</v>
      </c>
      <c r="Z1315" s="28">
        <f>Z1316+Z1325+Z1339+Z1350+Z1366</f>
        <v>0</v>
      </c>
      <c r="AA1315" s="28">
        <f>AA1316+AA1325+AA1339+AA1350+AA1366</f>
        <v>0</v>
      </c>
      <c r="AB1315" s="28">
        <f t="shared" si="1121"/>
        <v>671386.32199999993</v>
      </c>
      <c r="AC1315" s="28">
        <f t="shared" si="1122"/>
        <v>802302.1669999999</v>
      </c>
      <c r="AD1315" s="28">
        <f t="shared" si="1123"/>
        <v>630220.46699999995</v>
      </c>
      <c r="AE1315" s="28">
        <f>AE1316+AE1325+AE1339+AE1350+AE1366</f>
        <v>0</v>
      </c>
      <c r="AF1315" s="29"/>
      <c r="AG1315" s="30"/>
      <c r="AH1315" s="24" t="str">
        <f t="shared" si="1124"/>
        <v/>
      </c>
    </row>
    <row r="1316" ht="47.25">
      <c r="A1316" s="14" t="s">
        <v>861</v>
      </c>
      <c r="B1316" s="15"/>
      <c r="C1316" s="14"/>
      <c r="D1316" s="14"/>
      <c r="E1316" s="31" t="s">
        <v>862</v>
      </c>
      <c r="F1316" s="32">
        <f>F1317+F1322</f>
        <v>90925.899999999994</v>
      </c>
      <c r="G1316" s="32">
        <f>G1317+G1322</f>
        <v>120408.5</v>
      </c>
      <c r="H1316" s="32">
        <f>H1317+H1322</f>
        <v>80182.199999999997</v>
      </c>
      <c r="I1316" s="32">
        <f>I1317+I1322</f>
        <v>5409.7999999999993</v>
      </c>
      <c r="J1316" s="32">
        <f>J1317+J1322</f>
        <v>9700.9699999999993</v>
      </c>
      <c r="K1316" s="32">
        <f>K1317+K1322</f>
        <v>10845.57</v>
      </c>
      <c r="L1316" s="32">
        <f t="shared" si="1136"/>
        <v>96335.699999999997</v>
      </c>
      <c r="M1316" s="32">
        <f t="shared" si="1137"/>
        <v>130109.47</v>
      </c>
      <c r="N1316" s="32">
        <f t="shared" si="1138"/>
        <v>91027.76999999999</v>
      </c>
      <c r="O1316" s="32">
        <f>O1317+O1322</f>
        <v>8894.7080000000005</v>
      </c>
      <c r="P1316" s="32">
        <f>P1317+P1322</f>
        <v>0</v>
      </c>
      <c r="Q1316" s="32">
        <f>Q1317+Q1322</f>
        <v>0</v>
      </c>
      <c r="R1316" s="32">
        <f t="shared" si="1145"/>
        <v>105230.408</v>
      </c>
      <c r="S1316" s="32">
        <f t="shared" si="1146"/>
        <v>130109.47</v>
      </c>
      <c r="T1316" s="32">
        <f t="shared" si="1147"/>
        <v>91027.76999999999</v>
      </c>
      <c r="U1316" s="32">
        <f>U1317+U1322</f>
        <v>0</v>
      </c>
      <c r="V1316" s="32">
        <f t="shared" si="1142"/>
        <v>105230.408</v>
      </c>
      <c r="W1316" s="32">
        <f t="shared" si="1143"/>
        <v>130109.47</v>
      </c>
      <c r="X1316" s="32">
        <f t="shared" si="1144"/>
        <v>91027.76999999999</v>
      </c>
      <c r="Y1316" s="32">
        <f>Y1317+Y1322</f>
        <v>20637.099999999999</v>
      </c>
      <c r="Z1316" s="32">
        <f>Z1317+Z1322</f>
        <v>0</v>
      </c>
      <c r="AA1316" s="32">
        <f>AA1317+AA1322</f>
        <v>0</v>
      </c>
      <c r="AB1316" s="32">
        <f t="shared" si="1121"/>
        <v>125867.508</v>
      </c>
      <c r="AC1316" s="32">
        <f t="shared" si="1122"/>
        <v>130109.47</v>
      </c>
      <c r="AD1316" s="32">
        <f t="shared" si="1123"/>
        <v>91027.76999999999</v>
      </c>
      <c r="AE1316" s="32">
        <f>AE1317+AE1322</f>
        <v>0</v>
      </c>
      <c r="AF1316" s="33"/>
      <c r="AG1316" s="34"/>
      <c r="AH1316" s="1" t="str">
        <f t="shared" si="1124"/>
        <v/>
      </c>
    </row>
    <row r="1317">
      <c r="A1317" s="14" t="s">
        <v>863</v>
      </c>
      <c r="B1317" s="15"/>
      <c r="C1317" s="14"/>
      <c r="D1317" s="14"/>
      <c r="E1317" s="31" t="s">
        <v>864</v>
      </c>
      <c r="F1317" s="32">
        <f>F1318+F1320</f>
        <v>21292.700000000001</v>
      </c>
      <c r="G1317" s="32">
        <f>G1318+G1320</f>
        <v>21292.700000000001</v>
      </c>
      <c r="H1317" s="32">
        <f>H1318+H1320</f>
        <v>21292.700000000001</v>
      </c>
      <c r="I1317" s="32">
        <f>I1318+I1320</f>
        <v>0</v>
      </c>
      <c r="J1317" s="32">
        <f>J1318+J1320</f>
        <v>0</v>
      </c>
      <c r="K1317" s="32">
        <f>K1318+K1320</f>
        <v>0</v>
      </c>
      <c r="L1317" s="32">
        <f t="shared" si="1136"/>
        <v>21292.700000000001</v>
      </c>
      <c r="M1317" s="32">
        <f t="shared" si="1137"/>
        <v>21292.700000000001</v>
      </c>
      <c r="N1317" s="32">
        <f t="shared" si="1138"/>
        <v>21292.700000000001</v>
      </c>
      <c r="O1317" s="32">
        <f>O1318+O1320</f>
        <v>0</v>
      </c>
      <c r="P1317" s="32">
        <f>P1318+P1320</f>
        <v>0</v>
      </c>
      <c r="Q1317" s="32">
        <f>Q1318+Q1320</f>
        <v>0</v>
      </c>
      <c r="R1317" s="32">
        <f t="shared" si="1145"/>
        <v>21292.700000000001</v>
      </c>
      <c r="S1317" s="32">
        <f t="shared" si="1146"/>
        <v>21292.700000000001</v>
      </c>
      <c r="T1317" s="32">
        <f t="shared" si="1147"/>
        <v>21292.700000000001</v>
      </c>
      <c r="U1317" s="32">
        <f>U1318+U1320</f>
        <v>0</v>
      </c>
      <c r="V1317" s="32">
        <f t="shared" si="1142"/>
        <v>21292.700000000001</v>
      </c>
      <c r="W1317" s="32">
        <f t="shared" si="1143"/>
        <v>21292.700000000001</v>
      </c>
      <c r="X1317" s="32">
        <f t="shared" si="1144"/>
        <v>21292.700000000001</v>
      </c>
      <c r="Y1317" s="32">
        <f>Y1318+Y1320</f>
        <v>0</v>
      </c>
      <c r="Z1317" s="32">
        <f>Z1318+Z1320</f>
        <v>0</v>
      </c>
      <c r="AA1317" s="32">
        <f>AA1318+AA1320</f>
        <v>0</v>
      </c>
      <c r="AB1317" s="32">
        <f t="shared" si="1121"/>
        <v>21292.700000000001</v>
      </c>
      <c r="AC1317" s="32">
        <f t="shared" si="1122"/>
        <v>21292.700000000001</v>
      </c>
      <c r="AD1317" s="32">
        <f t="shared" si="1123"/>
        <v>21292.700000000001</v>
      </c>
      <c r="AE1317" s="32">
        <f>AE1318+AE1320</f>
        <v>0</v>
      </c>
      <c r="AF1317" s="33"/>
      <c r="AG1317" s="34"/>
      <c r="AH1317" s="1" t="str">
        <f t="shared" si="1124"/>
        <v/>
      </c>
    </row>
    <row r="1318" ht="31.5">
      <c r="A1318" s="14" t="s">
        <v>863</v>
      </c>
      <c r="B1318" s="15" t="s">
        <v>48</v>
      </c>
      <c r="C1318" s="14"/>
      <c r="D1318" s="14"/>
      <c r="E1318" s="31" t="s">
        <v>49</v>
      </c>
      <c r="F1318" s="32">
        <f>F1319</f>
        <v>21292.5</v>
      </c>
      <c r="G1318" s="32">
        <f>G1319</f>
        <v>21292.5</v>
      </c>
      <c r="H1318" s="32">
        <f>H1319</f>
        <v>21292.5</v>
      </c>
      <c r="I1318" s="32">
        <f>I1319</f>
        <v>0</v>
      </c>
      <c r="J1318" s="32">
        <f>J1319</f>
        <v>0</v>
      </c>
      <c r="K1318" s="32">
        <f>K1319</f>
        <v>0</v>
      </c>
      <c r="L1318" s="32">
        <f t="shared" si="1136"/>
        <v>21292.5</v>
      </c>
      <c r="M1318" s="32">
        <f t="shared" si="1137"/>
        <v>21292.5</v>
      </c>
      <c r="N1318" s="32">
        <f t="shared" si="1138"/>
        <v>21292.5</v>
      </c>
      <c r="O1318" s="32">
        <f>O1319</f>
        <v>0</v>
      </c>
      <c r="P1318" s="32">
        <f>P1319</f>
        <v>0</v>
      </c>
      <c r="Q1318" s="32">
        <f>Q1319</f>
        <v>0</v>
      </c>
      <c r="R1318" s="32">
        <f t="shared" si="1145"/>
        <v>21292.5</v>
      </c>
      <c r="S1318" s="32">
        <f t="shared" si="1146"/>
        <v>21292.5</v>
      </c>
      <c r="T1318" s="32">
        <f t="shared" si="1147"/>
        <v>21292.5</v>
      </c>
      <c r="U1318" s="32">
        <f>U1319</f>
        <v>0</v>
      </c>
      <c r="V1318" s="32">
        <f t="shared" si="1142"/>
        <v>21292.5</v>
      </c>
      <c r="W1318" s="32">
        <f t="shared" si="1143"/>
        <v>21292.5</v>
      </c>
      <c r="X1318" s="32">
        <f t="shared" si="1144"/>
        <v>21292.5</v>
      </c>
      <c r="Y1318" s="32">
        <f>Y1319</f>
        <v>0</v>
      </c>
      <c r="Z1318" s="32">
        <f>Z1319</f>
        <v>0</v>
      </c>
      <c r="AA1318" s="32">
        <f>AA1319</f>
        <v>0</v>
      </c>
      <c r="AB1318" s="32">
        <f t="shared" si="1121"/>
        <v>21292.5</v>
      </c>
      <c r="AC1318" s="32">
        <f t="shared" si="1122"/>
        <v>21292.5</v>
      </c>
      <c r="AD1318" s="32">
        <f t="shared" si="1123"/>
        <v>21292.5</v>
      </c>
      <c r="AE1318" s="32">
        <f>AE1319</f>
        <v>0</v>
      </c>
      <c r="AF1318" s="33"/>
      <c r="AG1318" s="34"/>
      <c r="AH1318" s="1" t="str">
        <f t="shared" si="1124"/>
        <v/>
      </c>
    </row>
    <row r="1319" ht="31.5">
      <c r="A1319" s="14" t="s">
        <v>863</v>
      </c>
      <c r="B1319" s="15" t="s">
        <v>48</v>
      </c>
      <c r="C1319" s="14" t="s">
        <v>321</v>
      </c>
      <c r="D1319" s="14" t="s">
        <v>51</v>
      </c>
      <c r="E1319" s="31" t="s">
        <v>865</v>
      </c>
      <c r="F1319" s="32">
        <v>21292.5</v>
      </c>
      <c r="G1319" s="32">
        <v>21292.5</v>
      </c>
      <c r="H1319" s="32">
        <v>21292.5</v>
      </c>
      <c r="I1319" s="32"/>
      <c r="J1319" s="32"/>
      <c r="K1319" s="32"/>
      <c r="L1319" s="32">
        <f t="shared" si="1136"/>
        <v>21292.5</v>
      </c>
      <c r="M1319" s="32">
        <f t="shared" si="1137"/>
        <v>21292.5</v>
      </c>
      <c r="N1319" s="32">
        <f t="shared" si="1138"/>
        <v>21292.5</v>
      </c>
      <c r="O1319" s="32"/>
      <c r="P1319" s="32"/>
      <c r="Q1319" s="32"/>
      <c r="R1319" s="32">
        <f t="shared" si="1145"/>
        <v>21292.5</v>
      </c>
      <c r="S1319" s="32">
        <f t="shared" si="1146"/>
        <v>21292.5</v>
      </c>
      <c r="T1319" s="32">
        <f t="shared" si="1147"/>
        <v>21292.5</v>
      </c>
      <c r="U1319" s="32"/>
      <c r="V1319" s="32">
        <f t="shared" si="1142"/>
        <v>21292.5</v>
      </c>
      <c r="W1319" s="32">
        <f t="shared" si="1143"/>
        <v>21292.5</v>
      </c>
      <c r="X1319" s="32">
        <f t="shared" si="1144"/>
        <v>21292.5</v>
      </c>
      <c r="Y1319" s="32"/>
      <c r="Z1319" s="32"/>
      <c r="AA1319" s="32"/>
      <c r="AB1319" s="32">
        <f t="shared" si="1121"/>
        <v>21292.5</v>
      </c>
      <c r="AC1319" s="32">
        <f t="shared" si="1122"/>
        <v>21292.5</v>
      </c>
      <c r="AD1319" s="32">
        <f t="shared" si="1123"/>
        <v>21292.5</v>
      </c>
      <c r="AE1319" s="32"/>
      <c r="AF1319" s="33"/>
      <c r="AG1319" s="34"/>
      <c r="AH1319" s="1" t="str">
        <f t="shared" si="1124"/>
        <v>0603</v>
      </c>
    </row>
    <row r="1320">
      <c r="A1320" s="14" t="s">
        <v>863</v>
      </c>
      <c r="B1320" s="15" t="s">
        <v>44</v>
      </c>
      <c r="C1320" s="14"/>
      <c r="D1320" s="14"/>
      <c r="E1320" s="31" t="s">
        <v>45</v>
      </c>
      <c r="F1320" s="32">
        <f>F1321</f>
        <v>0.20000000000000001</v>
      </c>
      <c r="G1320" s="32">
        <f>G1321</f>
        <v>0.20000000000000001</v>
      </c>
      <c r="H1320" s="32">
        <f>H1321</f>
        <v>0.20000000000000001</v>
      </c>
      <c r="I1320" s="32">
        <f>I1321</f>
        <v>0</v>
      </c>
      <c r="J1320" s="32">
        <f>J1321</f>
        <v>0</v>
      </c>
      <c r="K1320" s="32">
        <f>K1321</f>
        <v>0</v>
      </c>
      <c r="L1320" s="32">
        <f t="shared" si="1136"/>
        <v>0.20000000000000001</v>
      </c>
      <c r="M1320" s="32">
        <f t="shared" si="1137"/>
        <v>0.20000000000000001</v>
      </c>
      <c r="N1320" s="32">
        <f t="shared" si="1138"/>
        <v>0.20000000000000001</v>
      </c>
      <c r="O1320" s="32">
        <f>O1321</f>
        <v>0</v>
      </c>
      <c r="P1320" s="32">
        <f>P1321</f>
        <v>0</v>
      </c>
      <c r="Q1320" s="32">
        <f>Q1321</f>
        <v>0</v>
      </c>
      <c r="R1320" s="32">
        <f t="shared" si="1145"/>
        <v>0.20000000000000001</v>
      </c>
      <c r="S1320" s="32">
        <f t="shared" si="1146"/>
        <v>0.20000000000000001</v>
      </c>
      <c r="T1320" s="32">
        <f t="shared" si="1147"/>
        <v>0.20000000000000001</v>
      </c>
      <c r="U1320" s="32">
        <f>U1321</f>
        <v>0</v>
      </c>
      <c r="V1320" s="32">
        <f t="shared" si="1142"/>
        <v>0.20000000000000001</v>
      </c>
      <c r="W1320" s="32">
        <f t="shared" si="1143"/>
        <v>0.20000000000000001</v>
      </c>
      <c r="X1320" s="32">
        <f t="shared" si="1144"/>
        <v>0.20000000000000001</v>
      </c>
      <c r="Y1320" s="32">
        <f>Y1321</f>
        <v>0</v>
      </c>
      <c r="Z1320" s="32">
        <f>Z1321</f>
        <v>0</v>
      </c>
      <c r="AA1320" s="32">
        <f>AA1321</f>
        <v>0</v>
      </c>
      <c r="AB1320" s="32">
        <f t="shared" ref="AB1320:AB1383" si="1181">V1320+Y1320</f>
        <v>0.20000000000000001</v>
      </c>
      <c r="AC1320" s="32">
        <f t="shared" ref="AC1320:AC1383" si="1182">W1320+Z1320</f>
        <v>0.20000000000000001</v>
      </c>
      <c r="AD1320" s="32">
        <f t="shared" ref="AD1320:AD1383" si="1183">X1320+AA1320</f>
        <v>0.20000000000000001</v>
      </c>
      <c r="AE1320" s="32">
        <f>AE1321</f>
        <v>0</v>
      </c>
      <c r="AF1320" s="33"/>
      <c r="AG1320" s="34"/>
      <c r="AH1320" s="1" t="str">
        <f t="shared" ref="AH1320:AH1383" si="1184">CONCATENATE(C1320,D1320)</f>
        <v/>
      </c>
    </row>
    <row r="1321" ht="31.5">
      <c r="A1321" s="14" t="s">
        <v>863</v>
      </c>
      <c r="B1321" s="15" t="s">
        <v>44</v>
      </c>
      <c r="C1321" s="14" t="s">
        <v>321</v>
      </c>
      <c r="D1321" s="14" t="s">
        <v>51</v>
      </c>
      <c r="E1321" s="31" t="s">
        <v>865</v>
      </c>
      <c r="F1321" s="32">
        <v>0.20000000000000001</v>
      </c>
      <c r="G1321" s="32">
        <v>0.20000000000000001</v>
      </c>
      <c r="H1321" s="32">
        <v>0.20000000000000001</v>
      </c>
      <c r="I1321" s="32"/>
      <c r="J1321" s="32"/>
      <c r="K1321" s="32"/>
      <c r="L1321" s="32">
        <f t="shared" si="1136"/>
        <v>0.20000000000000001</v>
      </c>
      <c r="M1321" s="32">
        <f t="shared" si="1137"/>
        <v>0.20000000000000001</v>
      </c>
      <c r="N1321" s="32">
        <f t="shared" si="1138"/>
        <v>0.20000000000000001</v>
      </c>
      <c r="O1321" s="32"/>
      <c r="P1321" s="32"/>
      <c r="Q1321" s="32"/>
      <c r="R1321" s="32">
        <f t="shared" si="1145"/>
        <v>0.20000000000000001</v>
      </c>
      <c r="S1321" s="32">
        <f t="shared" si="1146"/>
        <v>0.20000000000000001</v>
      </c>
      <c r="T1321" s="32">
        <f t="shared" si="1147"/>
        <v>0.20000000000000001</v>
      </c>
      <c r="U1321" s="32"/>
      <c r="V1321" s="32">
        <f t="shared" si="1142"/>
        <v>0.20000000000000001</v>
      </c>
      <c r="W1321" s="32">
        <f t="shared" si="1143"/>
        <v>0.20000000000000001</v>
      </c>
      <c r="X1321" s="32">
        <f t="shared" si="1144"/>
        <v>0.20000000000000001</v>
      </c>
      <c r="Y1321" s="32"/>
      <c r="Z1321" s="32"/>
      <c r="AA1321" s="32"/>
      <c r="AB1321" s="32">
        <f t="shared" si="1181"/>
        <v>0.20000000000000001</v>
      </c>
      <c r="AC1321" s="32">
        <f t="shared" si="1182"/>
        <v>0.20000000000000001</v>
      </c>
      <c r="AD1321" s="32">
        <f t="shared" si="1183"/>
        <v>0.20000000000000001</v>
      </c>
      <c r="AE1321" s="32"/>
      <c r="AF1321" s="33"/>
      <c r="AG1321" s="34"/>
      <c r="AH1321" s="1" t="str">
        <f t="shared" si="1184"/>
        <v>0603</v>
      </c>
    </row>
    <row r="1322" ht="31.5">
      <c r="A1322" s="14" t="s">
        <v>866</v>
      </c>
      <c r="B1322" s="15"/>
      <c r="C1322" s="14"/>
      <c r="D1322" s="14"/>
      <c r="E1322" s="35" t="s">
        <v>867</v>
      </c>
      <c r="F1322" s="32">
        <f t="shared" ref="F1322:F1323" si="1185">F1323</f>
        <v>69633.199999999997</v>
      </c>
      <c r="G1322" s="32">
        <f t="shared" ref="G1322:G1323" si="1186">G1323</f>
        <v>99115.800000000003</v>
      </c>
      <c r="H1322" s="32">
        <f t="shared" ref="H1322:H1323" si="1187">H1323</f>
        <v>58889.5</v>
      </c>
      <c r="I1322" s="32">
        <f t="shared" ref="I1322:I1323" si="1188">I1323</f>
        <v>5409.7999999999993</v>
      </c>
      <c r="J1322" s="32">
        <f t="shared" ref="J1322:J1323" si="1189">J1323</f>
        <v>9700.9699999999993</v>
      </c>
      <c r="K1322" s="32">
        <f t="shared" ref="K1322:K1323" si="1190">K1323</f>
        <v>10845.57</v>
      </c>
      <c r="L1322" s="32">
        <f t="shared" si="1136"/>
        <v>75043</v>
      </c>
      <c r="M1322" s="32">
        <f t="shared" si="1137"/>
        <v>108816.77</v>
      </c>
      <c r="N1322" s="32">
        <f t="shared" si="1138"/>
        <v>69735.070000000007</v>
      </c>
      <c r="O1322" s="32">
        <f t="shared" ref="O1322:O1323" si="1191">O1323</f>
        <v>8894.7080000000005</v>
      </c>
      <c r="P1322" s="32">
        <f t="shared" ref="P1322:P1323" si="1192">P1323</f>
        <v>0</v>
      </c>
      <c r="Q1322" s="32">
        <f t="shared" ref="Q1322:Q1323" si="1193">Q1323</f>
        <v>0</v>
      </c>
      <c r="R1322" s="32">
        <f t="shared" si="1145"/>
        <v>83937.707999999999</v>
      </c>
      <c r="S1322" s="32">
        <f t="shared" si="1146"/>
        <v>108816.77</v>
      </c>
      <c r="T1322" s="32">
        <f t="shared" si="1147"/>
        <v>69735.070000000007</v>
      </c>
      <c r="U1322" s="32">
        <f t="shared" ref="U1322:U1323" si="1194">U1323</f>
        <v>0</v>
      </c>
      <c r="V1322" s="32">
        <f t="shared" si="1142"/>
        <v>83937.707999999999</v>
      </c>
      <c r="W1322" s="32">
        <f t="shared" si="1143"/>
        <v>108816.77</v>
      </c>
      <c r="X1322" s="32">
        <f t="shared" si="1144"/>
        <v>69735.070000000007</v>
      </c>
      <c r="Y1322" s="32">
        <f t="shared" ref="Y1322:Y1323" si="1195">Y1323</f>
        <v>20637.099999999999</v>
      </c>
      <c r="Z1322" s="32">
        <f t="shared" ref="Z1322:Z1323" si="1196">Z1323</f>
        <v>0</v>
      </c>
      <c r="AA1322" s="32">
        <f t="shared" ref="AA1322:AA1323" si="1197">AA1323</f>
        <v>0</v>
      </c>
      <c r="AB1322" s="32">
        <f t="shared" si="1181"/>
        <v>104574.80799999999</v>
      </c>
      <c r="AC1322" s="32">
        <f t="shared" si="1182"/>
        <v>108816.77</v>
      </c>
      <c r="AD1322" s="32">
        <f t="shared" si="1183"/>
        <v>69735.070000000007</v>
      </c>
      <c r="AE1322" s="32">
        <f t="shared" ref="AE1322:AE1323" si="1198">AE1323</f>
        <v>0</v>
      </c>
      <c r="AF1322" s="33"/>
      <c r="AG1322" s="34"/>
      <c r="AH1322" s="1" t="str">
        <f t="shared" si="1184"/>
        <v/>
      </c>
    </row>
    <row r="1323" ht="31.5">
      <c r="A1323" s="14" t="s">
        <v>866</v>
      </c>
      <c r="B1323" s="15" t="s">
        <v>48</v>
      </c>
      <c r="C1323" s="14"/>
      <c r="D1323" s="14"/>
      <c r="E1323" s="31" t="s">
        <v>49</v>
      </c>
      <c r="F1323" s="32">
        <f t="shared" si="1185"/>
        <v>69633.199999999997</v>
      </c>
      <c r="G1323" s="32">
        <f t="shared" si="1186"/>
        <v>99115.800000000003</v>
      </c>
      <c r="H1323" s="32">
        <f t="shared" si="1187"/>
        <v>58889.5</v>
      </c>
      <c r="I1323" s="32">
        <f t="shared" si="1188"/>
        <v>5409.7999999999993</v>
      </c>
      <c r="J1323" s="32">
        <f t="shared" si="1189"/>
        <v>9700.9699999999993</v>
      </c>
      <c r="K1323" s="32">
        <f t="shared" si="1190"/>
        <v>10845.57</v>
      </c>
      <c r="L1323" s="32">
        <f t="shared" si="1136"/>
        <v>75043</v>
      </c>
      <c r="M1323" s="32">
        <f t="shared" si="1137"/>
        <v>108816.77</v>
      </c>
      <c r="N1323" s="32">
        <f t="shared" si="1138"/>
        <v>69735.070000000007</v>
      </c>
      <c r="O1323" s="32">
        <f t="shared" si="1191"/>
        <v>8894.7080000000005</v>
      </c>
      <c r="P1323" s="32">
        <f t="shared" si="1192"/>
        <v>0</v>
      </c>
      <c r="Q1323" s="32">
        <f t="shared" si="1193"/>
        <v>0</v>
      </c>
      <c r="R1323" s="32">
        <f t="shared" si="1145"/>
        <v>83937.707999999999</v>
      </c>
      <c r="S1323" s="32">
        <f t="shared" si="1146"/>
        <v>108816.77</v>
      </c>
      <c r="T1323" s="32">
        <f t="shared" si="1147"/>
        <v>69735.070000000007</v>
      </c>
      <c r="U1323" s="32">
        <f t="shared" si="1194"/>
        <v>0</v>
      </c>
      <c r="V1323" s="32">
        <f t="shared" si="1142"/>
        <v>83937.707999999999</v>
      </c>
      <c r="W1323" s="32">
        <f t="shared" si="1143"/>
        <v>108816.77</v>
      </c>
      <c r="X1323" s="32">
        <f t="shared" si="1144"/>
        <v>69735.070000000007</v>
      </c>
      <c r="Y1323" s="32">
        <f t="shared" si="1195"/>
        <v>20637.099999999999</v>
      </c>
      <c r="Z1323" s="32">
        <f t="shared" si="1196"/>
        <v>0</v>
      </c>
      <c r="AA1323" s="32">
        <f t="shared" si="1197"/>
        <v>0</v>
      </c>
      <c r="AB1323" s="32">
        <f t="shared" si="1181"/>
        <v>104574.80799999999</v>
      </c>
      <c r="AC1323" s="32">
        <f t="shared" si="1182"/>
        <v>108816.77</v>
      </c>
      <c r="AD1323" s="32">
        <f t="shared" si="1183"/>
        <v>69735.070000000007</v>
      </c>
      <c r="AE1323" s="32">
        <f t="shared" si="1198"/>
        <v>0</v>
      </c>
      <c r="AF1323" s="33"/>
      <c r="AG1323" s="34"/>
      <c r="AH1323" s="1" t="str">
        <f t="shared" si="1184"/>
        <v/>
      </c>
    </row>
    <row r="1324">
      <c r="A1324" s="14" t="s">
        <v>866</v>
      </c>
      <c r="B1324" s="15" t="s">
        <v>48</v>
      </c>
      <c r="C1324" s="14" t="s">
        <v>50</v>
      </c>
      <c r="D1324" s="14" t="s">
        <v>51</v>
      </c>
      <c r="E1324" s="31" t="s">
        <v>52</v>
      </c>
      <c r="F1324" s="32">
        <v>69633.199999999997</v>
      </c>
      <c r="G1324" s="32">
        <v>99115.800000000003</v>
      </c>
      <c r="H1324" s="32">
        <v>58889.5</v>
      </c>
      <c r="I1324" s="37">
        <f>4265.2+1144.6</f>
        <v>5409.7999999999993</v>
      </c>
      <c r="J1324" s="37">
        <f>10845.57-1144.6</f>
        <v>9700.9699999999993</v>
      </c>
      <c r="K1324" s="32">
        <v>10845.57</v>
      </c>
      <c r="L1324" s="32">
        <f t="shared" si="1136"/>
        <v>75043</v>
      </c>
      <c r="M1324" s="32">
        <f t="shared" si="1137"/>
        <v>108816.77</v>
      </c>
      <c r="N1324" s="32">
        <f t="shared" si="1138"/>
        <v>69735.070000000007</v>
      </c>
      <c r="O1324" s="32">
        <f>8894.708</f>
        <v>8894.7080000000005</v>
      </c>
      <c r="P1324" s="32"/>
      <c r="Q1324" s="32"/>
      <c r="R1324" s="32">
        <f t="shared" si="1145"/>
        <v>83937.707999999999</v>
      </c>
      <c r="S1324" s="32">
        <f t="shared" si="1146"/>
        <v>108816.77</v>
      </c>
      <c r="T1324" s="32">
        <f t="shared" si="1147"/>
        <v>69735.070000000007</v>
      </c>
      <c r="U1324" s="32"/>
      <c r="V1324" s="32">
        <f t="shared" si="1142"/>
        <v>83937.707999999999</v>
      </c>
      <c r="W1324" s="32">
        <f t="shared" si="1143"/>
        <v>108816.77</v>
      </c>
      <c r="X1324" s="32">
        <f t="shared" si="1144"/>
        <v>69735.070000000007</v>
      </c>
      <c r="Y1324" s="32">
        <f>11868.6+8768.5</f>
        <v>20637.099999999999</v>
      </c>
      <c r="Z1324" s="32"/>
      <c r="AA1324" s="32"/>
      <c r="AB1324" s="32">
        <f t="shared" si="1181"/>
        <v>104574.80799999999</v>
      </c>
      <c r="AC1324" s="32">
        <f t="shared" si="1182"/>
        <v>108816.77</v>
      </c>
      <c r="AD1324" s="32">
        <f t="shared" si="1183"/>
        <v>69735.070000000007</v>
      </c>
      <c r="AE1324" s="32"/>
      <c r="AF1324" s="33"/>
      <c r="AG1324" s="34" t="s">
        <v>868</v>
      </c>
      <c r="AH1324" s="1" t="str">
        <f t="shared" si="1184"/>
        <v>0503</v>
      </c>
    </row>
    <row r="1325" ht="47.25">
      <c r="A1325" s="14" t="s">
        <v>869</v>
      </c>
      <c r="B1325" s="15"/>
      <c r="C1325" s="14"/>
      <c r="D1325" s="14"/>
      <c r="E1325" s="31" t="s">
        <v>870</v>
      </c>
      <c r="F1325" s="32">
        <f>F1326+F1333+F1336</f>
        <v>209995</v>
      </c>
      <c r="G1325" s="32">
        <f>G1326+G1333+G1336</f>
        <v>191363.79999999999</v>
      </c>
      <c r="H1325" s="32">
        <f>H1326+H1333+H1336</f>
        <v>151363.79999999999</v>
      </c>
      <c r="I1325" s="32">
        <f>I1326+I1333+I1336</f>
        <v>6816.4229999999998</v>
      </c>
      <c r="J1325" s="32">
        <f>J1326+J1333+J1336</f>
        <v>12204.996999999999</v>
      </c>
      <c r="K1325" s="32">
        <f>K1326+K1333+K1336</f>
        <v>12204.996999999999</v>
      </c>
      <c r="L1325" s="32">
        <f t="shared" si="1136"/>
        <v>216811.42300000001</v>
      </c>
      <c r="M1325" s="32">
        <f t="shared" si="1137"/>
        <v>203568.79699999999</v>
      </c>
      <c r="N1325" s="32">
        <f t="shared" si="1138"/>
        <v>163568.79699999999</v>
      </c>
      <c r="O1325" s="32">
        <f>O1326+O1333+O1336</f>
        <v>-9303.7790000000005</v>
      </c>
      <c r="P1325" s="32">
        <f>P1326+P1333+P1336</f>
        <v>0</v>
      </c>
      <c r="Q1325" s="32">
        <f>Q1326+Q1333+Q1336</f>
        <v>0</v>
      </c>
      <c r="R1325" s="32">
        <f t="shared" si="1145"/>
        <v>207507.644</v>
      </c>
      <c r="S1325" s="32">
        <f t="shared" si="1146"/>
        <v>203568.79699999999</v>
      </c>
      <c r="T1325" s="32">
        <f t="shared" si="1147"/>
        <v>163568.79699999999</v>
      </c>
      <c r="U1325" s="32">
        <f>U1326+U1333+U1336</f>
        <v>0</v>
      </c>
      <c r="V1325" s="32">
        <f t="shared" si="1142"/>
        <v>207507.644</v>
      </c>
      <c r="W1325" s="32">
        <f t="shared" si="1143"/>
        <v>203568.79699999999</v>
      </c>
      <c r="X1325" s="32">
        <f t="shared" si="1144"/>
        <v>163568.79699999999</v>
      </c>
      <c r="Y1325" s="32">
        <f>Y1326+Y1333+Y1336</f>
        <v>-565.49900000000002</v>
      </c>
      <c r="Z1325" s="32">
        <f>Z1326+Z1333+Z1336</f>
        <v>0</v>
      </c>
      <c r="AA1325" s="32">
        <f>AA1326+AA1333+AA1336</f>
        <v>0</v>
      </c>
      <c r="AB1325" s="32">
        <f t="shared" si="1181"/>
        <v>206942.14499999999</v>
      </c>
      <c r="AC1325" s="32">
        <f t="shared" si="1182"/>
        <v>203568.79699999999</v>
      </c>
      <c r="AD1325" s="32">
        <f t="shared" si="1183"/>
        <v>163568.79699999999</v>
      </c>
      <c r="AE1325" s="32">
        <f>AE1326+AE1333+AE1336</f>
        <v>0</v>
      </c>
      <c r="AF1325" s="33"/>
      <c r="AG1325" s="34"/>
      <c r="AH1325" s="1" t="str">
        <f t="shared" si="1184"/>
        <v/>
      </c>
    </row>
    <row r="1326" ht="47.25">
      <c r="A1326" s="14" t="s">
        <v>871</v>
      </c>
      <c r="B1326" s="15"/>
      <c r="C1326" s="14"/>
      <c r="D1326" s="14"/>
      <c r="E1326" s="31" t="s">
        <v>150</v>
      </c>
      <c r="F1326" s="32">
        <f>F1327+F1329+F1331</f>
        <v>93979</v>
      </c>
      <c r="G1326" s="32">
        <f>G1327+G1329+G1331</f>
        <v>90888.5</v>
      </c>
      <c r="H1326" s="32">
        <f>H1327+H1329+H1331</f>
        <v>90888.5</v>
      </c>
      <c r="I1326" s="32">
        <f>I1327+I1329+I1331</f>
        <v>6816.4229999999998</v>
      </c>
      <c r="J1326" s="32">
        <f>J1327+J1329+J1331</f>
        <v>12204.996999999999</v>
      </c>
      <c r="K1326" s="32">
        <f>K1327+K1329+K1331</f>
        <v>12204.996999999999</v>
      </c>
      <c r="L1326" s="32">
        <f t="shared" si="1136"/>
        <v>100795.423</v>
      </c>
      <c r="M1326" s="32">
        <f t="shared" si="1137"/>
        <v>103093.497</v>
      </c>
      <c r="N1326" s="32">
        <f t="shared" si="1138"/>
        <v>103093.497</v>
      </c>
      <c r="O1326" s="32">
        <f>O1327+O1329+O1331</f>
        <v>0</v>
      </c>
      <c r="P1326" s="32">
        <f>P1327+P1329+P1331</f>
        <v>0</v>
      </c>
      <c r="Q1326" s="32">
        <f>Q1327+Q1329+Q1331</f>
        <v>0</v>
      </c>
      <c r="R1326" s="32">
        <f t="shared" si="1145"/>
        <v>100795.423</v>
      </c>
      <c r="S1326" s="32">
        <f t="shared" si="1146"/>
        <v>103093.497</v>
      </c>
      <c r="T1326" s="32">
        <f t="shared" si="1147"/>
        <v>103093.497</v>
      </c>
      <c r="U1326" s="32">
        <f>U1327+U1329+U1331</f>
        <v>0</v>
      </c>
      <c r="V1326" s="32">
        <f t="shared" si="1142"/>
        <v>100795.423</v>
      </c>
      <c r="W1326" s="32">
        <f t="shared" si="1143"/>
        <v>103093.497</v>
      </c>
      <c r="X1326" s="32">
        <f t="shared" si="1144"/>
        <v>103093.497</v>
      </c>
      <c r="Y1326" s="32">
        <f>Y1327+Y1329+Y1331</f>
        <v>521.29999999999995</v>
      </c>
      <c r="Z1326" s="32">
        <f>Z1327+Z1329+Z1331</f>
        <v>0</v>
      </c>
      <c r="AA1326" s="32">
        <f>AA1327+AA1329+AA1331</f>
        <v>0</v>
      </c>
      <c r="AB1326" s="32">
        <f t="shared" si="1181"/>
        <v>101316.723</v>
      </c>
      <c r="AC1326" s="32">
        <f t="shared" si="1182"/>
        <v>103093.497</v>
      </c>
      <c r="AD1326" s="32">
        <f t="shared" si="1183"/>
        <v>103093.497</v>
      </c>
      <c r="AE1326" s="32">
        <f>AE1327+AE1329+AE1331</f>
        <v>0</v>
      </c>
      <c r="AF1326" s="33"/>
      <c r="AG1326" s="34"/>
      <c r="AH1326" s="1" t="str">
        <f t="shared" si="1184"/>
        <v/>
      </c>
    </row>
    <row r="1327" ht="94.5">
      <c r="A1327" s="14" t="s">
        <v>871</v>
      </c>
      <c r="B1327" s="15" t="s">
        <v>151</v>
      </c>
      <c r="C1327" s="14"/>
      <c r="D1327" s="14"/>
      <c r="E1327" s="31" t="s">
        <v>152</v>
      </c>
      <c r="F1327" s="32">
        <f>F1328</f>
        <v>84535.300000000003</v>
      </c>
      <c r="G1327" s="32">
        <f>G1328</f>
        <v>81444.800000000003</v>
      </c>
      <c r="H1327" s="32">
        <f>H1328</f>
        <v>81444.800000000003</v>
      </c>
      <c r="I1327" s="32">
        <f>I1328</f>
        <v>6816.4229999999998</v>
      </c>
      <c r="J1327" s="32">
        <f>J1328</f>
        <v>12204.996999999999</v>
      </c>
      <c r="K1327" s="32">
        <f>K1328</f>
        <v>12204.996999999999</v>
      </c>
      <c r="L1327" s="32">
        <f t="shared" si="1136"/>
        <v>91351.722999999998</v>
      </c>
      <c r="M1327" s="32">
        <f t="shared" si="1137"/>
        <v>93649.797000000006</v>
      </c>
      <c r="N1327" s="32">
        <f t="shared" si="1138"/>
        <v>93649.797000000006</v>
      </c>
      <c r="O1327" s="32">
        <f>O1328</f>
        <v>0</v>
      </c>
      <c r="P1327" s="32">
        <f>P1328</f>
        <v>0</v>
      </c>
      <c r="Q1327" s="32">
        <f>Q1328</f>
        <v>0</v>
      </c>
      <c r="R1327" s="32">
        <f t="shared" si="1145"/>
        <v>91351.722999999998</v>
      </c>
      <c r="S1327" s="32">
        <f t="shared" si="1146"/>
        <v>93649.797000000006</v>
      </c>
      <c r="T1327" s="32">
        <f t="shared" si="1147"/>
        <v>93649.797000000006</v>
      </c>
      <c r="U1327" s="32">
        <f>U1328</f>
        <v>0</v>
      </c>
      <c r="V1327" s="32">
        <f t="shared" si="1142"/>
        <v>91351.722999999998</v>
      </c>
      <c r="W1327" s="32">
        <f t="shared" si="1143"/>
        <v>93649.797000000006</v>
      </c>
      <c r="X1327" s="32">
        <f t="shared" si="1144"/>
        <v>93649.797000000006</v>
      </c>
      <c r="Y1327" s="32">
        <f>Y1328</f>
        <v>521.29999999999995</v>
      </c>
      <c r="Z1327" s="32">
        <f>Z1328</f>
        <v>0</v>
      </c>
      <c r="AA1327" s="32">
        <f>AA1328</f>
        <v>0</v>
      </c>
      <c r="AB1327" s="32">
        <f t="shared" si="1181"/>
        <v>91873.023000000001</v>
      </c>
      <c r="AC1327" s="32">
        <f t="shared" si="1182"/>
        <v>93649.797000000006</v>
      </c>
      <c r="AD1327" s="32">
        <f t="shared" si="1183"/>
        <v>93649.797000000006</v>
      </c>
      <c r="AE1327" s="32">
        <f>AE1328</f>
        <v>0</v>
      </c>
      <c r="AF1327" s="33"/>
      <c r="AG1327" s="34"/>
      <c r="AH1327" s="1" t="str">
        <f t="shared" si="1184"/>
        <v/>
      </c>
    </row>
    <row r="1328" ht="31.5">
      <c r="A1328" s="14" t="s">
        <v>871</v>
      </c>
      <c r="B1328" s="15" t="s">
        <v>151</v>
      </c>
      <c r="C1328" s="14" t="s">
        <v>50</v>
      </c>
      <c r="D1328" s="14" t="s">
        <v>50</v>
      </c>
      <c r="E1328" s="31" t="s">
        <v>673</v>
      </c>
      <c r="F1328" s="32">
        <v>84535.300000000003</v>
      </c>
      <c r="G1328" s="32">
        <v>81444.800000000003</v>
      </c>
      <c r="H1328" s="32">
        <v>81444.800000000003</v>
      </c>
      <c r="I1328" s="37">
        <v>6816.4229999999998</v>
      </c>
      <c r="J1328" s="37">
        <v>12204.996999999999</v>
      </c>
      <c r="K1328" s="37">
        <v>12204.996999999999</v>
      </c>
      <c r="L1328" s="32">
        <f t="shared" si="1136"/>
        <v>91351.722999999998</v>
      </c>
      <c r="M1328" s="32">
        <f t="shared" si="1137"/>
        <v>93649.797000000006</v>
      </c>
      <c r="N1328" s="32">
        <f t="shared" si="1138"/>
        <v>93649.797000000006</v>
      </c>
      <c r="O1328" s="32"/>
      <c r="P1328" s="32"/>
      <c r="Q1328" s="32"/>
      <c r="R1328" s="32">
        <f t="shared" si="1145"/>
        <v>91351.722999999998</v>
      </c>
      <c r="S1328" s="32">
        <f t="shared" si="1146"/>
        <v>93649.797000000006</v>
      </c>
      <c r="T1328" s="32">
        <f t="shared" si="1147"/>
        <v>93649.797000000006</v>
      </c>
      <c r="U1328" s="32"/>
      <c r="V1328" s="32">
        <f t="shared" si="1142"/>
        <v>91351.722999999998</v>
      </c>
      <c r="W1328" s="32">
        <f t="shared" si="1143"/>
        <v>93649.797000000006</v>
      </c>
      <c r="X1328" s="32">
        <f t="shared" si="1144"/>
        <v>93649.797000000006</v>
      </c>
      <c r="Y1328" s="32">
        <f>-1481.7+2003</f>
        <v>521.29999999999995</v>
      </c>
      <c r="Z1328" s="32"/>
      <c r="AA1328" s="32"/>
      <c r="AB1328" s="32">
        <f t="shared" si="1181"/>
        <v>91873.023000000001</v>
      </c>
      <c r="AC1328" s="32">
        <f t="shared" si="1182"/>
        <v>93649.797000000006</v>
      </c>
      <c r="AD1328" s="32">
        <f t="shared" si="1183"/>
        <v>93649.797000000006</v>
      </c>
      <c r="AE1328" s="32"/>
      <c r="AF1328" s="33"/>
      <c r="AG1328" s="34">
        <v>14</v>
      </c>
      <c r="AH1328" s="1" t="str">
        <f t="shared" si="1184"/>
        <v>0505</v>
      </c>
    </row>
    <row r="1329" ht="31.5">
      <c r="A1329" s="14" t="s">
        <v>871</v>
      </c>
      <c r="B1329" s="15" t="s">
        <v>48</v>
      </c>
      <c r="C1329" s="14"/>
      <c r="D1329" s="14"/>
      <c r="E1329" s="31" t="s">
        <v>49</v>
      </c>
      <c r="F1329" s="32">
        <f>F1330</f>
        <v>9322.5</v>
      </c>
      <c r="G1329" s="32">
        <f>G1330</f>
        <v>9376.5</v>
      </c>
      <c r="H1329" s="32">
        <f>H1330</f>
        <v>9376.5</v>
      </c>
      <c r="I1329" s="32">
        <f>I1330</f>
        <v>0</v>
      </c>
      <c r="J1329" s="32">
        <f>J1330</f>
        <v>0</v>
      </c>
      <c r="K1329" s="32">
        <f>K1330</f>
        <v>0</v>
      </c>
      <c r="L1329" s="32">
        <f t="shared" ref="L1329:L1392" si="1199">F1329+I1329</f>
        <v>9322.5</v>
      </c>
      <c r="M1329" s="32">
        <f t="shared" ref="M1329:M1392" si="1200">G1329+J1329</f>
        <v>9376.5</v>
      </c>
      <c r="N1329" s="32">
        <f t="shared" ref="N1329:N1392" si="1201">H1329+K1329</f>
        <v>9376.5</v>
      </c>
      <c r="O1329" s="32">
        <f>O1330</f>
        <v>0</v>
      </c>
      <c r="P1329" s="32">
        <f>P1330</f>
        <v>0</v>
      </c>
      <c r="Q1329" s="32">
        <f>Q1330</f>
        <v>0</v>
      </c>
      <c r="R1329" s="32">
        <f t="shared" si="1145"/>
        <v>9322.5</v>
      </c>
      <c r="S1329" s="32">
        <f t="shared" si="1146"/>
        <v>9376.5</v>
      </c>
      <c r="T1329" s="32">
        <f t="shared" si="1147"/>
        <v>9376.5</v>
      </c>
      <c r="U1329" s="32">
        <f>U1330</f>
        <v>0</v>
      </c>
      <c r="V1329" s="32">
        <f t="shared" si="1142"/>
        <v>9322.5</v>
      </c>
      <c r="W1329" s="32">
        <f t="shared" si="1143"/>
        <v>9376.5</v>
      </c>
      <c r="X1329" s="32">
        <f t="shared" si="1144"/>
        <v>9376.5</v>
      </c>
      <c r="Y1329" s="32">
        <f>Y1330</f>
        <v>0</v>
      </c>
      <c r="Z1329" s="32">
        <f>Z1330</f>
        <v>0</v>
      </c>
      <c r="AA1329" s="32">
        <f>AA1330</f>
        <v>0</v>
      </c>
      <c r="AB1329" s="32">
        <f t="shared" si="1181"/>
        <v>9322.5</v>
      </c>
      <c r="AC1329" s="32">
        <f t="shared" si="1182"/>
        <v>9376.5</v>
      </c>
      <c r="AD1329" s="32">
        <f t="shared" si="1183"/>
        <v>9376.5</v>
      </c>
      <c r="AE1329" s="32">
        <f>AE1330</f>
        <v>0</v>
      </c>
      <c r="AF1329" s="33"/>
      <c r="AG1329" s="34"/>
      <c r="AH1329" s="1" t="str">
        <f t="shared" si="1184"/>
        <v/>
      </c>
    </row>
    <row r="1330" ht="31.5">
      <c r="A1330" s="14" t="s">
        <v>871</v>
      </c>
      <c r="B1330" s="15" t="s">
        <v>48</v>
      </c>
      <c r="C1330" s="14" t="s">
        <v>50</v>
      </c>
      <c r="D1330" s="14" t="s">
        <v>50</v>
      </c>
      <c r="E1330" s="31" t="s">
        <v>673</v>
      </c>
      <c r="F1330" s="32">
        <v>9322.5</v>
      </c>
      <c r="G1330" s="32">
        <v>9376.5</v>
      </c>
      <c r="H1330" s="32">
        <v>9376.5</v>
      </c>
      <c r="I1330" s="32"/>
      <c r="J1330" s="32"/>
      <c r="K1330" s="32"/>
      <c r="L1330" s="32">
        <f t="shared" si="1199"/>
        <v>9322.5</v>
      </c>
      <c r="M1330" s="32">
        <f t="shared" si="1200"/>
        <v>9376.5</v>
      </c>
      <c r="N1330" s="32">
        <f t="shared" si="1201"/>
        <v>9376.5</v>
      </c>
      <c r="O1330" s="32"/>
      <c r="P1330" s="32"/>
      <c r="Q1330" s="32"/>
      <c r="R1330" s="32">
        <f t="shared" si="1145"/>
        <v>9322.5</v>
      </c>
      <c r="S1330" s="32">
        <f t="shared" si="1146"/>
        <v>9376.5</v>
      </c>
      <c r="T1330" s="32">
        <f t="shared" si="1147"/>
        <v>9376.5</v>
      </c>
      <c r="U1330" s="32"/>
      <c r="V1330" s="32">
        <f t="shared" si="1142"/>
        <v>9322.5</v>
      </c>
      <c r="W1330" s="32">
        <f t="shared" si="1143"/>
        <v>9376.5</v>
      </c>
      <c r="X1330" s="32">
        <f t="shared" si="1144"/>
        <v>9376.5</v>
      </c>
      <c r="Y1330" s="32"/>
      <c r="Z1330" s="32"/>
      <c r="AA1330" s="32"/>
      <c r="AB1330" s="32">
        <f t="shared" si="1181"/>
        <v>9322.5</v>
      </c>
      <c r="AC1330" s="32">
        <f t="shared" si="1182"/>
        <v>9376.5</v>
      </c>
      <c r="AD1330" s="32">
        <f t="shared" si="1183"/>
        <v>9376.5</v>
      </c>
      <c r="AE1330" s="32"/>
      <c r="AF1330" s="33"/>
      <c r="AG1330" s="34"/>
      <c r="AH1330" s="1" t="str">
        <f t="shared" si="1184"/>
        <v>0505</v>
      </c>
    </row>
    <row r="1331">
      <c r="A1331" s="14" t="s">
        <v>871</v>
      </c>
      <c r="B1331" s="15" t="s">
        <v>44</v>
      </c>
      <c r="C1331" s="14"/>
      <c r="D1331" s="14"/>
      <c r="E1331" s="31" t="s">
        <v>45</v>
      </c>
      <c r="F1331" s="32">
        <f>F1332</f>
        <v>121.2</v>
      </c>
      <c r="G1331" s="32">
        <f>G1332</f>
        <v>67.200000000000003</v>
      </c>
      <c r="H1331" s="32">
        <f>H1332</f>
        <v>67.200000000000003</v>
      </c>
      <c r="I1331" s="32">
        <f>I1332</f>
        <v>0</v>
      </c>
      <c r="J1331" s="32">
        <f>J1332</f>
        <v>0</v>
      </c>
      <c r="K1331" s="32">
        <f>K1332</f>
        <v>0</v>
      </c>
      <c r="L1331" s="32">
        <f t="shared" si="1199"/>
        <v>121.2</v>
      </c>
      <c r="M1331" s="32">
        <f t="shared" si="1200"/>
        <v>67.200000000000003</v>
      </c>
      <c r="N1331" s="32">
        <f t="shared" si="1201"/>
        <v>67.200000000000003</v>
      </c>
      <c r="O1331" s="32">
        <f>O1332</f>
        <v>0</v>
      </c>
      <c r="P1331" s="32">
        <f>P1332</f>
        <v>0</v>
      </c>
      <c r="Q1331" s="32">
        <f>Q1332</f>
        <v>0</v>
      </c>
      <c r="R1331" s="32">
        <f t="shared" si="1145"/>
        <v>121.2</v>
      </c>
      <c r="S1331" s="32">
        <f t="shared" si="1146"/>
        <v>67.200000000000003</v>
      </c>
      <c r="T1331" s="32">
        <f t="shared" si="1147"/>
        <v>67.200000000000003</v>
      </c>
      <c r="U1331" s="32">
        <f>U1332</f>
        <v>0</v>
      </c>
      <c r="V1331" s="32">
        <f t="shared" ref="V1331:V1394" si="1202">R1331+U1331</f>
        <v>121.2</v>
      </c>
      <c r="W1331" s="32">
        <f t="shared" ref="W1331:W1394" si="1203">S1331</f>
        <v>67.200000000000003</v>
      </c>
      <c r="X1331" s="32">
        <f t="shared" ref="X1331:X1394" si="1204">T1331</f>
        <v>67.200000000000003</v>
      </c>
      <c r="Y1331" s="32">
        <f>Y1332</f>
        <v>0</v>
      </c>
      <c r="Z1331" s="32">
        <f>Z1332</f>
        <v>0</v>
      </c>
      <c r="AA1331" s="32">
        <f>AA1332</f>
        <v>0</v>
      </c>
      <c r="AB1331" s="32">
        <f t="shared" si="1181"/>
        <v>121.2</v>
      </c>
      <c r="AC1331" s="32">
        <f t="shared" si="1182"/>
        <v>67.200000000000003</v>
      </c>
      <c r="AD1331" s="32">
        <f t="shared" si="1183"/>
        <v>67.200000000000003</v>
      </c>
      <c r="AE1331" s="32">
        <f>AE1332</f>
        <v>0</v>
      </c>
      <c r="AF1331" s="33"/>
      <c r="AG1331" s="34"/>
      <c r="AH1331" s="1" t="str">
        <f t="shared" si="1184"/>
        <v/>
      </c>
    </row>
    <row r="1332" ht="31.5">
      <c r="A1332" s="14" t="s">
        <v>871</v>
      </c>
      <c r="B1332" s="15" t="s">
        <v>44</v>
      </c>
      <c r="C1332" s="14" t="s">
        <v>50</v>
      </c>
      <c r="D1332" s="14" t="s">
        <v>50</v>
      </c>
      <c r="E1332" s="31" t="s">
        <v>673</v>
      </c>
      <c r="F1332" s="32">
        <v>121.2</v>
      </c>
      <c r="G1332" s="32">
        <v>67.200000000000003</v>
      </c>
      <c r="H1332" s="32">
        <v>67.200000000000003</v>
      </c>
      <c r="I1332" s="32"/>
      <c r="J1332" s="32"/>
      <c r="K1332" s="32"/>
      <c r="L1332" s="32">
        <f t="shared" si="1199"/>
        <v>121.2</v>
      </c>
      <c r="M1332" s="32">
        <f t="shared" si="1200"/>
        <v>67.200000000000003</v>
      </c>
      <c r="N1332" s="32">
        <f t="shared" si="1201"/>
        <v>67.200000000000003</v>
      </c>
      <c r="O1332" s="32"/>
      <c r="P1332" s="32"/>
      <c r="Q1332" s="32"/>
      <c r="R1332" s="32">
        <f t="shared" si="1145"/>
        <v>121.2</v>
      </c>
      <c r="S1332" s="32">
        <f t="shared" si="1146"/>
        <v>67.200000000000003</v>
      </c>
      <c r="T1332" s="32">
        <f t="shared" si="1147"/>
        <v>67.200000000000003</v>
      </c>
      <c r="U1332" s="32"/>
      <c r="V1332" s="32">
        <f t="shared" si="1202"/>
        <v>121.2</v>
      </c>
      <c r="W1332" s="32">
        <f t="shared" si="1203"/>
        <v>67.200000000000003</v>
      </c>
      <c r="X1332" s="32">
        <f t="shared" si="1204"/>
        <v>67.200000000000003</v>
      </c>
      <c r="Y1332" s="32"/>
      <c r="Z1332" s="32"/>
      <c r="AA1332" s="32"/>
      <c r="AB1332" s="32">
        <f t="shared" si="1181"/>
        <v>121.2</v>
      </c>
      <c r="AC1332" s="32">
        <f t="shared" si="1182"/>
        <v>67.200000000000003</v>
      </c>
      <c r="AD1332" s="32">
        <f t="shared" si="1183"/>
        <v>67.200000000000003</v>
      </c>
      <c r="AE1332" s="32"/>
      <c r="AF1332" s="33"/>
      <c r="AG1332" s="34"/>
      <c r="AH1332" s="1" t="str">
        <f t="shared" si="1184"/>
        <v>0505</v>
      </c>
    </row>
    <row r="1333">
      <c r="A1333" s="14" t="s">
        <v>872</v>
      </c>
      <c r="B1333" s="15"/>
      <c r="C1333" s="14"/>
      <c r="D1333" s="14"/>
      <c r="E1333" s="31" t="s">
        <v>873</v>
      </c>
      <c r="F1333" s="32">
        <f t="shared" ref="F1333:F1337" si="1205">F1334</f>
        <v>65540.699999999997</v>
      </c>
      <c r="G1333" s="32">
        <f t="shared" ref="G1333:G1337" si="1206">G1334</f>
        <v>50000</v>
      </c>
      <c r="H1333" s="32">
        <f t="shared" ref="H1333:H1337" si="1207">H1334</f>
        <v>10000</v>
      </c>
      <c r="I1333" s="32">
        <f t="shared" ref="I1333:I1337" si="1208">I1334</f>
        <v>0</v>
      </c>
      <c r="J1333" s="32">
        <f t="shared" ref="J1333:J1337" si="1209">J1334</f>
        <v>0</v>
      </c>
      <c r="K1333" s="32">
        <f t="shared" ref="K1333:K1337" si="1210">K1334</f>
        <v>0</v>
      </c>
      <c r="L1333" s="32">
        <f t="shared" si="1199"/>
        <v>65540.699999999997</v>
      </c>
      <c r="M1333" s="32">
        <f t="shared" si="1200"/>
        <v>50000</v>
      </c>
      <c r="N1333" s="32">
        <f t="shared" si="1201"/>
        <v>10000</v>
      </c>
      <c r="O1333" s="32">
        <f t="shared" ref="O1333:O1337" si="1211">O1334</f>
        <v>-8894.7080000000005</v>
      </c>
      <c r="P1333" s="32">
        <f t="shared" ref="P1333:P1337" si="1212">P1334</f>
        <v>0</v>
      </c>
      <c r="Q1333" s="32">
        <f t="shared" ref="Q1333:Q1337" si="1213">Q1334</f>
        <v>0</v>
      </c>
      <c r="R1333" s="32">
        <f t="shared" si="1145"/>
        <v>56645.991999999998</v>
      </c>
      <c r="S1333" s="32">
        <f t="shared" si="1146"/>
        <v>50000</v>
      </c>
      <c r="T1333" s="32">
        <f t="shared" si="1147"/>
        <v>10000</v>
      </c>
      <c r="U1333" s="32">
        <f t="shared" ref="U1333:U1337" si="1214">U1334</f>
        <v>0</v>
      </c>
      <c r="V1333" s="32">
        <f t="shared" si="1202"/>
        <v>56645.991999999998</v>
      </c>
      <c r="W1333" s="32">
        <f t="shared" si="1203"/>
        <v>50000</v>
      </c>
      <c r="X1333" s="32">
        <f t="shared" si="1204"/>
        <v>10000</v>
      </c>
      <c r="Y1333" s="32">
        <f t="shared" ref="Y1333:Y1337" si="1215">Y1334</f>
        <v>-1086.799</v>
      </c>
      <c r="Z1333" s="32">
        <f t="shared" ref="Z1333:Z1337" si="1216">Z1334</f>
        <v>0</v>
      </c>
      <c r="AA1333" s="32">
        <f t="shared" ref="AA1333:AA1337" si="1217">AA1334</f>
        <v>0</v>
      </c>
      <c r="AB1333" s="32">
        <f t="shared" si="1181"/>
        <v>55559.192999999999</v>
      </c>
      <c r="AC1333" s="32">
        <f t="shared" si="1182"/>
        <v>50000</v>
      </c>
      <c r="AD1333" s="32">
        <f t="shared" si="1183"/>
        <v>10000</v>
      </c>
      <c r="AE1333" s="32">
        <f t="shared" ref="AE1333:AE1337" si="1218">AE1334</f>
        <v>0</v>
      </c>
      <c r="AF1333" s="33"/>
      <c r="AG1333" s="34"/>
      <c r="AH1333" s="1" t="str">
        <f t="shared" si="1184"/>
        <v/>
      </c>
    </row>
    <row r="1334" ht="31.5">
      <c r="A1334" s="14" t="s">
        <v>872</v>
      </c>
      <c r="B1334" s="15" t="s">
        <v>48</v>
      </c>
      <c r="C1334" s="14"/>
      <c r="D1334" s="14"/>
      <c r="E1334" s="31" t="s">
        <v>49</v>
      </c>
      <c r="F1334" s="32">
        <f t="shared" si="1205"/>
        <v>65540.699999999997</v>
      </c>
      <c r="G1334" s="32">
        <f t="shared" si="1206"/>
        <v>50000</v>
      </c>
      <c r="H1334" s="32">
        <f t="shared" si="1207"/>
        <v>10000</v>
      </c>
      <c r="I1334" s="32">
        <f t="shared" si="1208"/>
        <v>0</v>
      </c>
      <c r="J1334" s="32">
        <f t="shared" si="1209"/>
        <v>0</v>
      </c>
      <c r="K1334" s="32">
        <f t="shared" si="1210"/>
        <v>0</v>
      </c>
      <c r="L1334" s="32">
        <f t="shared" si="1199"/>
        <v>65540.699999999997</v>
      </c>
      <c r="M1334" s="32">
        <f t="shared" si="1200"/>
        <v>50000</v>
      </c>
      <c r="N1334" s="32">
        <f t="shared" si="1201"/>
        <v>10000</v>
      </c>
      <c r="O1334" s="32">
        <f t="shared" si="1211"/>
        <v>-8894.7080000000005</v>
      </c>
      <c r="P1334" s="32">
        <f t="shared" si="1212"/>
        <v>0</v>
      </c>
      <c r="Q1334" s="32">
        <f t="shared" si="1213"/>
        <v>0</v>
      </c>
      <c r="R1334" s="32">
        <f t="shared" si="1145"/>
        <v>56645.991999999998</v>
      </c>
      <c r="S1334" s="32">
        <f t="shared" si="1146"/>
        <v>50000</v>
      </c>
      <c r="T1334" s="32">
        <f t="shared" si="1147"/>
        <v>10000</v>
      </c>
      <c r="U1334" s="32">
        <f t="shared" si="1214"/>
        <v>0</v>
      </c>
      <c r="V1334" s="32">
        <f t="shared" si="1202"/>
        <v>56645.991999999998</v>
      </c>
      <c r="W1334" s="32">
        <f t="shared" si="1203"/>
        <v>50000</v>
      </c>
      <c r="X1334" s="32">
        <f t="shared" si="1204"/>
        <v>10000</v>
      </c>
      <c r="Y1334" s="32">
        <f t="shared" si="1215"/>
        <v>-1086.799</v>
      </c>
      <c r="Z1334" s="32">
        <f t="shared" si="1216"/>
        <v>0</v>
      </c>
      <c r="AA1334" s="32">
        <f t="shared" si="1217"/>
        <v>0</v>
      </c>
      <c r="AB1334" s="32">
        <f t="shared" si="1181"/>
        <v>55559.192999999999</v>
      </c>
      <c r="AC1334" s="32">
        <f t="shared" si="1182"/>
        <v>50000</v>
      </c>
      <c r="AD1334" s="32">
        <f t="shared" si="1183"/>
        <v>10000</v>
      </c>
      <c r="AE1334" s="32">
        <f t="shared" si="1218"/>
        <v>0</v>
      </c>
      <c r="AF1334" s="33"/>
      <c r="AG1334" s="34"/>
      <c r="AH1334" s="1" t="str">
        <f t="shared" si="1184"/>
        <v/>
      </c>
    </row>
    <row r="1335">
      <c r="A1335" s="14" t="s">
        <v>872</v>
      </c>
      <c r="B1335" s="15" t="s">
        <v>48</v>
      </c>
      <c r="C1335" s="14" t="s">
        <v>50</v>
      </c>
      <c r="D1335" s="14" t="s">
        <v>51</v>
      </c>
      <c r="E1335" s="31" t="s">
        <v>52</v>
      </c>
      <c r="F1335" s="32">
        <v>65540.699999999997</v>
      </c>
      <c r="G1335" s="32">
        <v>50000</v>
      </c>
      <c r="H1335" s="32">
        <v>10000</v>
      </c>
      <c r="I1335" s="32"/>
      <c r="J1335" s="32"/>
      <c r="K1335" s="32"/>
      <c r="L1335" s="32">
        <f t="shared" si="1199"/>
        <v>65540.699999999997</v>
      </c>
      <c r="M1335" s="32">
        <f t="shared" si="1200"/>
        <v>50000</v>
      </c>
      <c r="N1335" s="32">
        <f t="shared" si="1201"/>
        <v>10000</v>
      </c>
      <c r="O1335" s="32">
        <f>-8894.708</f>
        <v>-8894.7080000000005</v>
      </c>
      <c r="P1335" s="32"/>
      <c r="Q1335" s="32"/>
      <c r="R1335" s="32">
        <f t="shared" si="1145"/>
        <v>56645.991999999998</v>
      </c>
      <c r="S1335" s="32">
        <f t="shared" si="1146"/>
        <v>50000</v>
      </c>
      <c r="T1335" s="32">
        <f t="shared" si="1147"/>
        <v>10000</v>
      </c>
      <c r="U1335" s="32"/>
      <c r="V1335" s="32">
        <f t="shared" si="1202"/>
        <v>56645.991999999998</v>
      </c>
      <c r="W1335" s="32">
        <f t="shared" si="1203"/>
        <v>50000</v>
      </c>
      <c r="X1335" s="32">
        <f t="shared" si="1204"/>
        <v>10000</v>
      </c>
      <c r="Y1335" s="32">
        <v>-1086.799</v>
      </c>
      <c r="Z1335" s="32"/>
      <c r="AA1335" s="32"/>
      <c r="AB1335" s="32">
        <f t="shared" si="1181"/>
        <v>55559.192999999999</v>
      </c>
      <c r="AC1335" s="32">
        <f t="shared" si="1182"/>
        <v>50000</v>
      </c>
      <c r="AD1335" s="32">
        <f t="shared" si="1183"/>
        <v>10000</v>
      </c>
      <c r="AE1335" s="32"/>
      <c r="AF1335" s="33"/>
      <c r="AG1335" s="34"/>
      <c r="AH1335" s="1" t="str">
        <f t="shared" si="1184"/>
        <v>0503</v>
      </c>
    </row>
    <row r="1336" ht="47.25">
      <c r="A1336" s="14" t="s">
        <v>874</v>
      </c>
      <c r="B1336" s="15"/>
      <c r="C1336" s="14"/>
      <c r="D1336" s="14"/>
      <c r="E1336" s="31" t="s">
        <v>875</v>
      </c>
      <c r="F1336" s="32">
        <f t="shared" si="1205"/>
        <v>50475.300000000003</v>
      </c>
      <c r="G1336" s="32">
        <f t="shared" si="1206"/>
        <v>50475.300000000003</v>
      </c>
      <c r="H1336" s="32">
        <f t="shared" si="1207"/>
        <v>50475.300000000003</v>
      </c>
      <c r="I1336" s="32">
        <f t="shared" si="1208"/>
        <v>0</v>
      </c>
      <c r="J1336" s="32">
        <f t="shared" si="1209"/>
        <v>0</v>
      </c>
      <c r="K1336" s="32">
        <f t="shared" si="1210"/>
        <v>0</v>
      </c>
      <c r="L1336" s="32">
        <f t="shared" si="1199"/>
        <v>50475.300000000003</v>
      </c>
      <c r="M1336" s="32">
        <f t="shared" si="1200"/>
        <v>50475.300000000003</v>
      </c>
      <c r="N1336" s="32">
        <f t="shared" si="1201"/>
        <v>50475.300000000003</v>
      </c>
      <c r="O1336" s="32">
        <f t="shared" si="1211"/>
        <v>-409.07100000000003</v>
      </c>
      <c r="P1336" s="32">
        <f t="shared" si="1212"/>
        <v>0</v>
      </c>
      <c r="Q1336" s="32">
        <f t="shared" si="1213"/>
        <v>0</v>
      </c>
      <c r="R1336" s="32">
        <f t="shared" ref="R1336:R1399" si="1219">L1336+O1336</f>
        <v>50066.228999999999</v>
      </c>
      <c r="S1336" s="32">
        <f t="shared" ref="S1336:S1399" si="1220">M1336+P1336</f>
        <v>50475.300000000003</v>
      </c>
      <c r="T1336" s="32">
        <f t="shared" ref="T1336:T1399" si="1221">N1336+Q1336</f>
        <v>50475.300000000003</v>
      </c>
      <c r="U1336" s="32">
        <f t="shared" si="1214"/>
        <v>0</v>
      </c>
      <c r="V1336" s="32">
        <f t="shared" si="1202"/>
        <v>50066.228999999999</v>
      </c>
      <c r="W1336" s="32">
        <f t="shared" si="1203"/>
        <v>50475.300000000003</v>
      </c>
      <c r="X1336" s="32">
        <f t="shared" si="1204"/>
        <v>50475.300000000003</v>
      </c>
      <c r="Y1336" s="32">
        <f t="shared" si="1215"/>
        <v>0</v>
      </c>
      <c r="Z1336" s="32">
        <f t="shared" si="1216"/>
        <v>0</v>
      </c>
      <c r="AA1336" s="32">
        <f t="shared" si="1217"/>
        <v>0</v>
      </c>
      <c r="AB1336" s="32">
        <f t="shared" si="1181"/>
        <v>50066.228999999999</v>
      </c>
      <c r="AC1336" s="32">
        <f t="shared" si="1182"/>
        <v>50475.300000000003</v>
      </c>
      <c r="AD1336" s="32">
        <f t="shared" si="1183"/>
        <v>50475.300000000003</v>
      </c>
      <c r="AE1336" s="32">
        <f t="shared" si="1218"/>
        <v>0</v>
      </c>
      <c r="AF1336" s="33"/>
      <c r="AG1336" s="34"/>
      <c r="AH1336" s="1" t="str">
        <f t="shared" si="1184"/>
        <v/>
      </c>
    </row>
    <row r="1337" ht="31.5">
      <c r="A1337" s="14" t="s">
        <v>874</v>
      </c>
      <c r="B1337" s="15" t="s">
        <v>48</v>
      </c>
      <c r="C1337" s="14"/>
      <c r="D1337" s="14"/>
      <c r="E1337" s="31" t="s">
        <v>49</v>
      </c>
      <c r="F1337" s="32">
        <f t="shared" si="1205"/>
        <v>50475.300000000003</v>
      </c>
      <c r="G1337" s="32">
        <f t="shared" si="1206"/>
        <v>50475.300000000003</v>
      </c>
      <c r="H1337" s="32">
        <f t="shared" si="1207"/>
        <v>50475.300000000003</v>
      </c>
      <c r="I1337" s="32">
        <f t="shared" si="1208"/>
        <v>0</v>
      </c>
      <c r="J1337" s="32">
        <f t="shared" si="1209"/>
        <v>0</v>
      </c>
      <c r="K1337" s="32">
        <f t="shared" si="1210"/>
        <v>0</v>
      </c>
      <c r="L1337" s="32">
        <f t="shared" si="1199"/>
        <v>50475.300000000003</v>
      </c>
      <c r="M1337" s="32">
        <f t="shared" si="1200"/>
        <v>50475.300000000003</v>
      </c>
      <c r="N1337" s="32">
        <f t="shared" si="1201"/>
        <v>50475.300000000003</v>
      </c>
      <c r="O1337" s="32">
        <f t="shared" si="1211"/>
        <v>-409.07100000000003</v>
      </c>
      <c r="P1337" s="32">
        <f t="shared" si="1212"/>
        <v>0</v>
      </c>
      <c r="Q1337" s="32">
        <f t="shared" si="1213"/>
        <v>0</v>
      </c>
      <c r="R1337" s="32">
        <f t="shared" si="1219"/>
        <v>50066.228999999999</v>
      </c>
      <c r="S1337" s="32">
        <f t="shared" si="1220"/>
        <v>50475.300000000003</v>
      </c>
      <c r="T1337" s="32">
        <f t="shared" si="1221"/>
        <v>50475.300000000003</v>
      </c>
      <c r="U1337" s="32">
        <f t="shared" si="1214"/>
        <v>0</v>
      </c>
      <c r="V1337" s="32">
        <f t="shared" si="1202"/>
        <v>50066.228999999999</v>
      </c>
      <c r="W1337" s="32">
        <f t="shared" si="1203"/>
        <v>50475.300000000003</v>
      </c>
      <c r="X1337" s="32">
        <f t="shared" si="1204"/>
        <v>50475.300000000003</v>
      </c>
      <c r="Y1337" s="32">
        <f t="shared" si="1215"/>
        <v>0</v>
      </c>
      <c r="Z1337" s="32">
        <f t="shared" si="1216"/>
        <v>0</v>
      </c>
      <c r="AA1337" s="32">
        <f t="shared" si="1217"/>
        <v>0</v>
      </c>
      <c r="AB1337" s="32">
        <f t="shared" si="1181"/>
        <v>50066.228999999999</v>
      </c>
      <c r="AC1337" s="32">
        <f t="shared" si="1182"/>
        <v>50475.300000000003</v>
      </c>
      <c r="AD1337" s="32">
        <f t="shared" si="1183"/>
        <v>50475.300000000003</v>
      </c>
      <c r="AE1337" s="32">
        <f t="shared" si="1218"/>
        <v>0</v>
      </c>
      <c r="AF1337" s="33"/>
      <c r="AG1337" s="34"/>
      <c r="AH1337" s="1" t="str">
        <f t="shared" si="1184"/>
        <v/>
      </c>
    </row>
    <row r="1338">
      <c r="A1338" s="14" t="s">
        <v>874</v>
      </c>
      <c r="B1338" s="15" t="s">
        <v>48</v>
      </c>
      <c r="C1338" s="14" t="s">
        <v>50</v>
      </c>
      <c r="D1338" s="14" t="s">
        <v>51</v>
      </c>
      <c r="E1338" s="31" t="s">
        <v>52</v>
      </c>
      <c r="F1338" s="32">
        <v>50475.300000000003</v>
      </c>
      <c r="G1338" s="32">
        <v>50475.300000000003</v>
      </c>
      <c r="H1338" s="32">
        <v>50475.300000000003</v>
      </c>
      <c r="I1338" s="32"/>
      <c r="J1338" s="32"/>
      <c r="K1338" s="32"/>
      <c r="L1338" s="32">
        <f t="shared" si="1199"/>
        <v>50475.300000000003</v>
      </c>
      <c r="M1338" s="32">
        <f t="shared" si="1200"/>
        <v>50475.300000000003</v>
      </c>
      <c r="N1338" s="32">
        <f t="shared" si="1201"/>
        <v>50475.300000000003</v>
      </c>
      <c r="O1338" s="32">
        <v>-409.07100000000003</v>
      </c>
      <c r="P1338" s="32"/>
      <c r="Q1338" s="32"/>
      <c r="R1338" s="32">
        <f t="shared" si="1219"/>
        <v>50066.228999999999</v>
      </c>
      <c r="S1338" s="32">
        <f t="shared" si="1220"/>
        <v>50475.300000000003</v>
      </c>
      <c r="T1338" s="32">
        <f t="shared" si="1221"/>
        <v>50475.300000000003</v>
      </c>
      <c r="U1338" s="32"/>
      <c r="V1338" s="32">
        <f t="shared" si="1202"/>
        <v>50066.228999999999</v>
      </c>
      <c r="W1338" s="32">
        <f t="shared" si="1203"/>
        <v>50475.300000000003</v>
      </c>
      <c r="X1338" s="32">
        <f t="shared" si="1204"/>
        <v>50475.300000000003</v>
      </c>
      <c r="Y1338" s="32"/>
      <c r="Z1338" s="32"/>
      <c r="AA1338" s="32"/>
      <c r="AB1338" s="32">
        <f t="shared" si="1181"/>
        <v>50066.228999999999</v>
      </c>
      <c r="AC1338" s="32">
        <f t="shared" si="1182"/>
        <v>50475.300000000003</v>
      </c>
      <c r="AD1338" s="32">
        <f t="shared" si="1183"/>
        <v>50475.300000000003</v>
      </c>
      <c r="AE1338" s="32"/>
      <c r="AF1338" s="33"/>
      <c r="AG1338" s="34"/>
      <c r="AH1338" s="1" t="str">
        <f t="shared" si="1184"/>
        <v>0503</v>
      </c>
    </row>
    <row r="1339" ht="47.25">
      <c r="A1339" s="14" t="s">
        <v>876</v>
      </c>
      <c r="B1339" s="15"/>
      <c r="C1339" s="14"/>
      <c r="D1339" s="14"/>
      <c r="E1339" s="31" t="s">
        <v>877</v>
      </c>
      <c r="F1339" s="32">
        <f>F1340+F1347</f>
        <v>178694.29999999999</v>
      </c>
      <c r="G1339" s="32">
        <f>G1340+G1347</f>
        <v>309296</v>
      </c>
      <c r="H1339" s="32">
        <f>H1340+H1347</f>
        <v>216296</v>
      </c>
      <c r="I1339" s="32">
        <f>I1340+I1347</f>
        <v>21500</v>
      </c>
      <c r="J1339" s="32">
        <f>J1340+J1347</f>
        <v>-21500</v>
      </c>
      <c r="K1339" s="32">
        <f>K1340+K1347</f>
        <v>0</v>
      </c>
      <c r="L1339" s="32">
        <f t="shared" si="1199"/>
        <v>200194.29999999999</v>
      </c>
      <c r="M1339" s="32">
        <f t="shared" si="1200"/>
        <v>287796</v>
      </c>
      <c r="N1339" s="32">
        <f t="shared" si="1201"/>
        <v>216296</v>
      </c>
      <c r="O1339" s="32">
        <f>O1340+O1347</f>
        <v>-21788.360000000001</v>
      </c>
      <c r="P1339" s="32">
        <f>P1340+P1347</f>
        <v>21500</v>
      </c>
      <c r="Q1339" s="32">
        <f>Q1340+Q1347</f>
        <v>0</v>
      </c>
      <c r="R1339" s="32">
        <f t="shared" si="1219"/>
        <v>178405.94</v>
      </c>
      <c r="S1339" s="32">
        <f t="shared" si="1220"/>
        <v>309296</v>
      </c>
      <c r="T1339" s="32">
        <f t="shared" si="1221"/>
        <v>216296</v>
      </c>
      <c r="U1339" s="32">
        <f>U1340+U1347</f>
        <v>0</v>
      </c>
      <c r="V1339" s="32">
        <f t="shared" si="1202"/>
        <v>178405.94</v>
      </c>
      <c r="W1339" s="32">
        <f t="shared" si="1203"/>
        <v>309296</v>
      </c>
      <c r="X1339" s="32">
        <f t="shared" si="1204"/>
        <v>216296</v>
      </c>
      <c r="Y1339" s="32">
        <f>Y1340+Y1347</f>
        <v>-2325.5450000000001</v>
      </c>
      <c r="Z1339" s="32">
        <f>Z1340+Z1347</f>
        <v>0</v>
      </c>
      <c r="AA1339" s="32">
        <f>AA1340+AA1347</f>
        <v>0</v>
      </c>
      <c r="AB1339" s="32">
        <f t="shared" si="1181"/>
        <v>176080.39499999999</v>
      </c>
      <c r="AC1339" s="32">
        <f t="shared" si="1182"/>
        <v>309296</v>
      </c>
      <c r="AD1339" s="32">
        <f t="shared" si="1183"/>
        <v>216296</v>
      </c>
      <c r="AE1339" s="32">
        <f>AE1340+AE1347</f>
        <v>0</v>
      </c>
      <c r="AF1339" s="33"/>
      <c r="AG1339" s="34"/>
      <c r="AH1339" s="1" t="str">
        <f t="shared" si="1184"/>
        <v/>
      </c>
    </row>
    <row r="1340" ht="47.25">
      <c r="A1340" s="14" t="s">
        <v>878</v>
      </c>
      <c r="B1340" s="15"/>
      <c r="C1340" s="14"/>
      <c r="D1340" s="14"/>
      <c r="E1340" s="31" t="s">
        <v>150</v>
      </c>
      <c r="F1340" s="32">
        <f>F1341+F1343+F1345</f>
        <v>102223.8</v>
      </c>
      <c r="G1340" s="32">
        <f>G1341+G1343+G1345</f>
        <v>102915.5</v>
      </c>
      <c r="H1340" s="32">
        <f>H1341+H1343+H1345</f>
        <v>102915.5</v>
      </c>
      <c r="I1340" s="32">
        <f>I1341+I1343+I1345</f>
        <v>0</v>
      </c>
      <c r="J1340" s="32">
        <f>J1341+J1343+J1345</f>
        <v>0</v>
      </c>
      <c r="K1340" s="32">
        <f>K1341+K1343+K1345</f>
        <v>0</v>
      </c>
      <c r="L1340" s="32">
        <f t="shared" si="1199"/>
        <v>102223.8</v>
      </c>
      <c r="M1340" s="32">
        <f t="shared" si="1200"/>
        <v>102915.5</v>
      </c>
      <c r="N1340" s="32">
        <f t="shared" si="1201"/>
        <v>102915.5</v>
      </c>
      <c r="O1340" s="32">
        <f>O1341+O1343+O1345</f>
        <v>0</v>
      </c>
      <c r="P1340" s="32">
        <f>P1341+P1343+P1345</f>
        <v>0</v>
      </c>
      <c r="Q1340" s="32">
        <f>Q1341+Q1343+Q1345</f>
        <v>0</v>
      </c>
      <c r="R1340" s="32">
        <f t="shared" si="1219"/>
        <v>102223.8</v>
      </c>
      <c r="S1340" s="32">
        <f t="shared" si="1220"/>
        <v>102915.5</v>
      </c>
      <c r="T1340" s="32">
        <f t="shared" si="1221"/>
        <v>102915.5</v>
      </c>
      <c r="U1340" s="32">
        <f>U1341+U1343+U1345</f>
        <v>0</v>
      </c>
      <c r="V1340" s="32">
        <f t="shared" si="1202"/>
        <v>102223.8</v>
      </c>
      <c r="W1340" s="32">
        <f t="shared" si="1203"/>
        <v>102915.5</v>
      </c>
      <c r="X1340" s="32">
        <f t="shared" si="1204"/>
        <v>102915.5</v>
      </c>
      <c r="Y1340" s="32">
        <f>Y1341+Y1343+Y1345</f>
        <v>-1125.8</v>
      </c>
      <c r="Z1340" s="32">
        <f>Z1341+Z1343+Z1345</f>
        <v>0</v>
      </c>
      <c r="AA1340" s="32">
        <f>AA1341+AA1343+AA1345</f>
        <v>0</v>
      </c>
      <c r="AB1340" s="32">
        <f t="shared" si="1181"/>
        <v>101098</v>
      </c>
      <c r="AC1340" s="32">
        <f t="shared" si="1182"/>
        <v>102915.5</v>
      </c>
      <c r="AD1340" s="32">
        <f t="shared" si="1183"/>
        <v>102915.5</v>
      </c>
      <c r="AE1340" s="32">
        <f>AE1341+AE1343+AE1345</f>
        <v>0</v>
      </c>
      <c r="AF1340" s="33"/>
      <c r="AG1340" s="34"/>
      <c r="AH1340" s="1" t="str">
        <f t="shared" si="1184"/>
        <v/>
      </c>
    </row>
    <row r="1341" ht="94.5">
      <c r="A1341" s="14" t="s">
        <v>878</v>
      </c>
      <c r="B1341" s="15" t="s">
        <v>151</v>
      </c>
      <c r="C1341" s="14"/>
      <c r="D1341" s="14"/>
      <c r="E1341" s="31" t="s">
        <v>152</v>
      </c>
      <c r="F1341" s="32">
        <f>F1342</f>
        <v>79894.300000000003</v>
      </c>
      <c r="G1341" s="32">
        <f>G1342</f>
        <v>82146</v>
      </c>
      <c r="H1341" s="32">
        <f>H1342</f>
        <v>82146</v>
      </c>
      <c r="I1341" s="32">
        <f>I1342</f>
        <v>0</v>
      </c>
      <c r="J1341" s="32">
        <f>J1342</f>
        <v>0</v>
      </c>
      <c r="K1341" s="32">
        <f>K1342</f>
        <v>0</v>
      </c>
      <c r="L1341" s="32">
        <f t="shared" si="1199"/>
        <v>79894.300000000003</v>
      </c>
      <c r="M1341" s="32">
        <f t="shared" si="1200"/>
        <v>82146</v>
      </c>
      <c r="N1341" s="32">
        <f t="shared" si="1201"/>
        <v>82146</v>
      </c>
      <c r="O1341" s="32">
        <f>O1342</f>
        <v>0</v>
      </c>
      <c r="P1341" s="32">
        <f>P1342</f>
        <v>0</v>
      </c>
      <c r="Q1341" s="32">
        <f>Q1342</f>
        <v>0</v>
      </c>
      <c r="R1341" s="32">
        <f t="shared" si="1219"/>
        <v>79894.300000000003</v>
      </c>
      <c r="S1341" s="32">
        <f t="shared" si="1220"/>
        <v>82146</v>
      </c>
      <c r="T1341" s="32">
        <f t="shared" si="1221"/>
        <v>82146</v>
      </c>
      <c r="U1341" s="32">
        <f>U1342</f>
        <v>0</v>
      </c>
      <c r="V1341" s="32">
        <f t="shared" si="1202"/>
        <v>79894.300000000003</v>
      </c>
      <c r="W1341" s="32">
        <f t="shared" si="1203"/>
        <v>82146</v>
      </c>
      <c r="X1341" s="32">
        <f t="shared" si="1204"/>
        <v>82146</v>
      </c>
      <c r="Y1341" s="32">
        <f>Y1342</f>
        <v>-1125.8</v>
      </c>
      <c r="Z1341" s="32">
        <f>Z1342</f>
        <v>0</v>
      </c>
      <c r="AA1341" s="32">
        <f>AA1342</f>
        <v>0</v>
      </c>
      <c r="AB1341" s="32">
        <f t="shared" si="1181"/>
        <v>78768.5</v>
      </c>
      <c r="AC1341" s="32">
        <f t="shared" si="1182"/>
        <v>82146</v>
      </c>
      <c r="AD1341" s="32">
        <f t="shared" si="1183"/>
        <v>82146</v>
      </c>
      <c r="AE1341" s="32">
        <f>AE1342</f>
        <v>0</v>
      </c>
      <c r="AF1341" s="33"/>
      <c r="AG1341" s="34"/>
      <c r="AH1341" s="1" t="str">
        <f t="shared" si="1184"/>
        <v/>
      </c>
    </row>
    <row r="1342">
      <c r="A1342" s="14" t="s">
        <v>878</v>
      </c>
      <c r="B1342" s="15" t="s">
        <v>151</v>
      </c>
      <c r="C1342" s="14" t="s">
        <v>238</v>
      </c>
      <c r="D1342" s="14" t="s">
        <v>65</v>
      </c>
      <c r="E1342" s="31" t="s">
        <v>879</v>
      </c>
      <c r="F1342" s="32">
        <v>79894.300000000003</v>
      </c>
      <c r="G1342" s="32">
        <v>82146</v>
      </c>
      <c r="H1342" s="32">
        <v>82146</v>
      </c>
      <c r="I1342" s="32"/>
      <c r="J1342" s="32"/>
      <c r="K1342" s="32"/>
      <c r="L1342" s="32">
        <f t="shared" si="1199"/>
        <v>79894.300000000003</v>
      </c>
      <c r="M1342" s="32">
        <f t="shared" si="1200"/>
        <v>82146</v>
      </c>
      <c r="N1342" s="32">
        <f t="shared" si="1201"/>
        <v>82146</v>
      </c>
      <c r="O1342" s="32"/>
      <c r="P1342" s="32"/>
      <c r="Q1342" s="32"/>
      <c r="R1342" s="32">
        <f t="shared" si="1219"/>
        <v>79894.300000000003</v>
      </c>
      <c r="S1342" s="32">
        <f t="shared" si="1220"/>
        <v>82146</v>
      </c>
      <c r="T1342" s="32">
        <f t="shared" si="1221"/>
        <v>82146</v>
      </c>
      <c r="U1342" s="32"/>
      <c r="V1342" s="32">
        <f t="shared" si="1202"/>
        <v>79894.300000000003</v>
      </c>
      <c r="W1342" s="32">
        <f t="shared" si="1203"/>
        <v>82146</v>
      </c>
      <c r="X1342" s="32">
        <f t="shared" si="1204"/>
        <v>82146</v>
      </c>
      <c r="Y1342" s="32">
        <v>-1125.8</v>
      </c>
      <c r="Z1342" s="32"/>
      <c r="AA1342" s="32"/>
      <c r="AB1342" s="32">
        <f t="shared" si="1181"/>
        <v>78768.5</v>
      </c>
      <c r="AC1342" s="32">
        <f t="shared" si="1182"/>
        <v>82146</v>
      </c>
      <c r="AD1342" s="32">
        <f t="shared" si="1183"/>
        <v>82146</v>
      </c>
      <c r="AE1342" s="32"/>
      <c r="AF1342" s="33"/>
      <c r="AG1342" s="34"/>
      <c r="AH1342" s="1" t="str">
        <f t="shared" si="1184"/>
        <v>0407</v>
      </c>
    </row>
    <row r="1343" ht="31.5">
      <c r="A1343" s="14" t="s">
        <v>878</v>
      </c>
      <c r="B1343" s="15" t="s">
        <v>48</v>
      </c>
      <c r="C1343" s="14"/>
      <c r="D1343" s="14"/>
      <c r="E1343" s="31" t="s">
        <v>49</v>
      </c>
      <c r="F1343" s="32">
        <f>F1344</f>
        <v>22010</v>
      </c>
      <c r="G1343" s="32">
        <f>G1344</f>
        <v>20460.099999999999</v>
      </c>
      <c r="H1343" s="32">
        <f>H1344</f>
        <v>20460.099999999999</v>
      </c>
      <c r="I1343" s="32">
        <f>I1344</f>
        <v>0</v>
      </c>
      <c r="J1343" s="32">
        <f>J1344</f>
        <v>0</v>
      </c>
      <c r="K1343" s="32">
        <f>K1344</f>
        <v>0</v>
      </c>
      <c r="L1343" s="32">
        <f t="shared" si="1199"/>
        <v>22010</v>
      </c>
      <c r="M1343" s="32">
        <f t="shared" si="1200"/>
        <v>20460.099999999999</v>
      </c>
      <c r="N1343" s="32">
        <f t="shared" si="1201"/>
        <v>20460.099999999999</v>
      </c>
      <c r="O1343" s="32">
        <f>O1344</f>
        <v>0</v>
      </c>
      <c r="P1343" s="32">
        <f>P1344</f>
        <v>0</v>
      </c>
      <c r="Q1343" s="32">
        <f>Q1344</f>
        <v>0</v>
      </c>
      <c r="R1343" s="32">
        <f t="shared" si="1219"/>
        <v>22010</v>
      </c>
      <c r="S1343" s="32">
        <f t="shared" si="1220"/>
        <v>20460.099999999999</v>
      </c>
      <c r="T1343" s="32">
        <f t="shared" si="1221"/>
        <v>20460.099999999999</v>
      </c>
      <c r="U1343" s="32">
        <f>U1344</f>
        <v>0</v>
      </c>
      <c r="V1343" s="32">
        <f t="shared" si="1202"/>
        <v>22010</v>
      </c>
      <c r="W1343" s="32">
        <f t="shared" si="1203"/>
        <v>20460.099999999999</v>
      </c>
      <c r="X1343" s="32">
        <f t="shared" si="1204"/>
        <v>20460.099999999999</v>
      </c>
      <c r="Y1343" s="32">
        <f>Y1344</f>
        <v>0</v>
      </c>
      <c r="Z1343" s="32">
        <f>Z1344</f>
        <v>0</v>
      </c>
      <c r="AA1343" s="32">
        <f>AA1344</f>
        <v>0</v>
      </c>
      <c r="AB1343" s="32">
        <f t="shared" si="1181"/>
        <v>22010</v>
      </c>
      <c r="AC1343" s="32">
        <f t="shared" si="1182"/>
        <v>20460.099999999999</v>
      </c>
      <c r="AD1343" s="32">
        <f t="shared" si="1183"/>
        <v>20460.099999999999</v>
      </c>
      <c r="AE1343" s="32">
        <f>AE1344</f>
        <v>0</v>
      </c>
      <c r="AF1343" s="33"/>
      <c r="AG1343" s="34"/>
      <c r="AH1343" s="1" t="str">
        <f t="shared" si="1184"/>
        <v/>
      </c>
    </row>
    <row r="1344">
      <c r="A1344" s="14" t="s">
        <v>878</v>
      </c>
      <c r="B1344" s="15" t="s">
        <v>48</v>
      </c>
      <c r="C1344" s="14" t="s">
        <v>238</v>
      </c>
      <c r="D1344" s="14" t="s">
        <v>65</v>
      </c>
      <c r="E1344" s="31" t="s">
        <v>879</v>
      </c>
      <c r="F1344" s="32">
        <v>22010</v>
      </c>
      <c r="G1344" s="32">
        <v>20460.099999999999</v>
      </c>
      <c r="H1344" s="32">
        <v>20460.099999999999</v>
      </c>
      <c r="I1344" s="32"/>
      <c r="J1344" s="32"/>
      <c r="K1344" s="32"/>
      <c r="L1344" s="32">
        <f t="shared" si="1199"/>
        <v>22010</v>
      </c>
      <c r="M1344" s="32">
        <f t="shared" si="1200"/>
        <v>20460.099999999999</v>
      </c>
      <c r="N1344" s="32">
        <f t="shared" si="1201"/>
        <v>20460.099999999999</v>
      </c>
      <c r="O1344" s="32"/>
      <c r="P1344" s="32"/>
      <c r="Q1344" s="32"/>
      <c r="R1344" s="32">
        <f t="shared" si="1219"/>
        <v>22010</v>
      </c>
      <c r="S1344" s="32">
        <f t="shared" si="1220"/>
        <v>20460.099999999999</v>
      </c>
      <c r="T1344" s="32">
        <f t="shared" si="1221"/>
        <v>20460.099999999999</v>
      </c>
      <c r="U1344" s="32"/>
      <c r="V1344" s="32">
        <f t="shared" si="1202"/>
        <v>22010</v>
      </c>
      <c r="W1344" s="32">
        <f t="shared" si="1203"/>
        <v>20460.099999999999</v>
      </c>
      <c r="X1344" s="32">
        <f t="shared" si="1204"/>
        <v>20460.099999999999</v>
      </c>
      <c r="Y1344" s="32"/>
      <c r="Z1344" s="32"/>
      <c r="AA1344" s="32"/>
      <c r="AB1344" s="32">
        <f t="shared" si="1181"/>
        <v>22010</v>
      </c>
      <c r="AC1344" s="32">
        <f t="shared" si="1182"/>
        <v>20460.099999999999</v>
      </c>
      <c r="AD1344" s="32">
        <f t="shared" si="1183"/>
        <v>20460.099999999999</v>
      </c>
      <c r="AE1344" s="32"/>
      <c r="AF1344" s="33"/>
      <c r="AG1344" s="34"/>
      <c r="AH1344" s="1" t="str">
        <f t="shared" si="1184"/>
        <v>0407</v>
      </c>
    </row>
    <row r="1345">
      <c r="A1345" s="14" t="s">
        <v>878</v>
      </c>
      <c r="B1345" s="15" t="s">
        <v>44</v>
      </c>
      <c r="C1345" s="14"/>
      <c r="D1345" s="14"/>
      <c r="E1345" s="31" t="s">
        <v>45</v>
      </c>
      <c r="F1345" s="32">
        <f>F1346</f>
        <v>319.5</v>
      </c>
      <c r="G1345" s="32">
        <f>G1346</f>
        <v>309.39999999999998</v>
      </c>
      <c r="H1345" s="32">
        <f>H1346</f>
        <v>309.39999999999998</v>
      </c>
      <c r="I1345" s="32">
        <f>I1346</f>
        <v>0</v>
      </c>
      <c r="J1345" s="32">
        <f>J1346</f>
        <v>0</v>
      </c>
      <c r="K1345" s="32">
        <f>K1346</f>
        <v>0</v>
      </c>
      <c r="L1345" s="32">
        <f t="shared" si="1199"/>
        <v>319.5</v>
      </c>
      <c r="M1345" s="32">
        <f t="shared" si="1200"/>
        <v>309.39999999999998</v>
      </c>
      <c r="N1345" s="32">
        <f t="shared" si="1201"/>
        <v>309.39999999999998</v>
      </c>
      <c r="O1345" s="32">
        <f>O1346</f>
        <v>0</v>
      </c>
      <c r="P1345" s="32">
        <f>P1346</f>
        <v>0</v>
      </c>
      <c r="Q1345" s="32">
        <f>Q1346</f>
        <v>0</v>
      </c>
      <c r="R1345" s="32">
        <f t="shared" si="1219"/>
        <v>319.5</v>
      </c>
      <c r="S1345" s="32">
        <f t="shared" si="1220"/>
        <v>309.39999999999998</v>
      </c>
      <c r="T1345" s="32">
        <f t="shared" si="1221"/>
        <v>309.39999999999998</v>
      </c>
      <c r="U1345" s="32">
        <f>U1346</f>
        <v>0</v>
      </c>
      <c r="V1345" s="32">
        <f t="shared" si="1202"/>
        <v>319.5</v>
      </c>
      <c r="W1345" s="32">
        <f t="shared" si="1203"/>
        <v>309.39999999999998</v>
      </c>
      <c r="X1345" s="32">
        <f t="shared" si="1204"/>
        <v>309.39999999999998</v>
      </c>
      <c r="Y1345" s="32">
        <f>Y1346</f>
        <v>0</v>
      </c>
      <c r="Z1345" s="32">
        <f>Z1346</f>
        <v>0</v>
      </c>
      <c r="AA1345" s="32">
        <f>AA1346</f>
        <v>0</v>
      </c>
      <c r="AB1345" s="32">
        <f t="shared" si="1181"/>
        <v>319.5</v>
      </c>
      <c r="AC1345" s="32">
        <f t="shared" si="1182"/>
        <v>309.39999999999998</v>
      </c>
      <c r="AD1345" s="32">
        <f t="shared" si="1183"/>
        <v>309.39999999999998</v>
      </c>
      <c r="AE1345" s="32">
        <f>AE1346</f>
        <v>0</v>
      </c>
      <c r="AF1345" s="33"/>
      <c r="AG1345" s="34"/>
      <c r="AH1345" s="1" t="str">
        <f t="shared" si="1184"/>
        <v/>
      </c>
    </row>
    <row r="1346">
      <c r="A1346" s="14" t="s">
        <v>878</v>
      </c>
      <c r="B1346" s="15" t="s">
        <v>44</v>
      </c>
      <c r="C1346" s="14" t="s">
        <v>238</v>
      </c>
      <c r="D1346" s="14" t="s">
        <v>65</v>
      </c>
      <c r="E1346" s="31" t="s">
        <v>879</v>
      </c>
      <c r="F1346" s="32">
        <v>319.5</v>
      </c>
      <c r="G1346" s="32">
        <v>309.39999999999998</v>
      </c>
      <c r="H1346" s="32">
        <v>309.39999999999998</v>
      </c>
      <c r="I1346" s="32"/>
      <c r="J1346" s="32"/>
      <c r="K1346" s="32"/>
      <c r="L1346" s="32">
        <f t="shared" si="1199"/>
        <v>319.5</v>
      </c>
      <c r="M1346" s="32">
        <f t="shared" si="1200"/>
        <v>309.39999999999998</v>
      </c>
      <c r="N1346" s="32">
        <f t="shared" si="1201"/>
        <v>309.39999999999998</v>
      </c>
      <c r="O1346" s="32"/>
      <c r="P1346" s="32"/>
      <c r="Q1346" s="32"/>
      <c r="R1346" s="32">
        <f t="shared" si="1219"/>
        <v>319.5</v>
      </c>
      <c r="S1346" s="32">
        <f t="shared" si="1220"/>
        <v>309.39999999999998</v>
      </c>
      <c r="T1346" s="32">
        <f t="shared" si="1221"/>
        <v>309.39999999999998</v>
      </c>
      <c r="U1346" s="32"/>
      <c r="V1346" s="32">
        <f t="shared" si="1202"/>
        <v>319.5</v>
      </c>
      <c r="W1346" s="32">
        <f t="shared" si="1203"/>
        <v>309.39999999999998</v>
      </c>
      <c r="X1346" s="32">
        <f t="shared" si="1204"/>
        <v>309.39999999999998</v>
      </c>
      <c r="Y1346" s="32"/>
      <c r="Z1346" s="32"/>
      <c r="AA1346" s="32"/>
      <c r="AB1346" s="32">
        <f t="shared" si="1181"/>
        <v>319.5</v>
      </c>
      <c r="AC1346" s="32">
        <f t="shared" si="1182"/>
        <v>309.39999999999998</v>
      </c>
      <c r="AD1346" s="32">
        <f t="shared" si="1183"/>
        <v>309.39999999999998</v>
      </c>
      <c r="AE1346" s="32"/>
      <c r="AF1346" s="33"/>
      <c r="AG1346" s="34"/>
      <c r="AH1346" s="1" t="str">
        <f t="shared" si="1184"/>
        <v>0407</v>
      </c>
    </row>
    <row r="1347" ht="31.5">
      <c r="A1347" s="14" t="s">
        <v>880</v>
      </c>
      <c r="B1347" s="15"/>
      <c r="C1347" s="14"/>
      <c r="D1347" s="14"/>
      <c r="E1347" s="31" t="s">
        <v>881</v>
      </c>
      <c r="F1347" s="32">
        <f t="shared" ref="F1347:F1348" si="1222">F1348</f>
        <v>76470.5</v>
      </c>
      <c r="G1347" s="32">
        <f t="shared" ref="G1347:G1348" si="1223">G1348</f>
        <v>206380.5</v>
      </c>
      <c r="H1347" s="32">
        <f t="shared" ref="H1347:H1348" si="1224">H1348</f>
        <v>113380.5</v>
      </c>
      <c r="I1347" s="32">
        <f t="shared" ref="I1347:I1348" si="1225">I1348</f>
        <v>21500</v>
      </c>
      <c r="J1347" s="32">
        <f t="shared" ref="J1347:J1348" si="1226">J1348</f>
        <v>-21500</v>
      </c>
      <c r="K1347" s="32">
        <f t="shared" ref="K1347:K1348" si="1227">K1348</f>
        <v>0</v>
      </c>
      <c r="L1347" s="32">
        <f t="shared" si="1199"/>
        <v>97970.5</v>
      </c>
      <c r="M1347" s="32">
        <f t="shared" si="1200"/>
        <v>184880.5</v>
      </c>
      <c r="N1347" s="32">
        <f t="shared" si="1201"/>
        <v>113380.5</v>
      </c>
      <c r="O1347" s="32">
        <f t="shared" ref="O1347:O1348" si="1228">O1348</f>
        <v>-21788.360000000001</v>
      </c>
      <c r="P1347" s="32">
        <f t="shared" ref="P1347:P1348" si="1229">P1348</f>
        <v>21500</v>
      </c>
      <c r="Q1347" s="32">
        <f t="shared" ref="Q1347:Q1348" si="1230">Q1348</f>
        <v>0</v>
      </c>
      <c r="R1347" s="32">
        <f t="shared" si="1219"/>
        <v>76182.139999999999</v>
      </c>
      <c r="S1347" s="32">
        <f t="shared" si="1220"/>
        <v>206380.5</v>
      </c>
      <c r="T1347" s="32">
        <f t="shared" si="1221"/>
        <v>113380.5</v>
      </c>
      <c r="U1347" s="32">
        <f t="shared" ref="U1347:U1348" si="1231">U1348</f>
        <v>0</v>
      </c>
      <c r="V1347" s="32">
        <f t="shared" si="1202"/>
        <v>76182.139999999999</v>
      </c>
      <c r="W1347" s="32">
        <f t="shared" si="1203"/>
        <v>206380.5</v>
      </c>
      <c r="X1347" s="32">
        <f t="shared" si="1204"/>
        <v>113380.5</v>
      </c>
      <c r="Y1347" s="32">
        <f t="shared" ref="Y1347:Y1348" si="1232">Y1348</f>
        <v>-1199.7450000000003</v>
      </c>
      <c r="Z1347" s="32">
        <f t="shared" ref="Z1347:Z1348" si="1233">Z1348</f>
        <v>0</v>
      </c>
      <c r="AA1347" s="32">
        <f t="shared" ref="AA1347:AA1348" si="1234">AA1348</f>
        <v>0</v>
      </c>
      <c r="AB1347" s="32">
        <f t="shared" si="1181"/>
        <v>74982.395000000004</v>
      </c>
      <c r="AC1347" s="32">
        <f t="shared" si="1182"/>
        <v>206380.5</v>
      </c>
      <c r="AD1347" s="32">
        <f t="shared" si="1183"/>
        <v>113380.5</v>
      </c>
      <c r="AE1347" s="32">
        <f t="shared" ref="AE1347:AE1348" si="1235">AE1348</f>
        <v>0</v>
      </c>
      <c r="AF1347" s="33"/>
      <c r="AG1347" s="34"/>
      <c r="AH1347" s="1" t="str">
        <f t="shared" si="1184"/>
        <v/>
      </c>
    </row>
    <row r="1348" ht="31.5">
      <c r="A1348" s="14" t="s">
        <v>880</v>
      </c>
      <c r="B1348" s="15" t="s">
        <v>48</v>
      </c>
      <c r="C1348" s="14"/>
      <c r="D1348" s="14"/>
      <c r="E1348" s="31" t="s">
        <v>49</v>
      </c>
      <c r="F1348" s="32">
        <f t="shared" si="1222"/>
        <v>76470.5</v>
      </c>
      <c r="G1348" s="32">
        <f t="shared" si="1223"/>
        <v>206380.5</v>
      </c>
      <c r="H1348" s="32">
        <f t="shared" si="1224"/>
        <v>113380.5</v>
      </c>
      <c r="I1348" s="32">
        <f t="shared" si="1225"/>
        <v>21500</v>
      </c>
      <c r="J1348" s="32">
        <f t="shared" si="1226"/>
        <v>-21500</v>
      </c>
      <c r="K1348" s="32">
        <f t="shared" si="1227"/>
        <v>0</v>
      </c>
      <c r="L1348" s="32">
        <f t="shared" si="1199"/>
        <v>97970.5</v>
      </c>
      <c r="M1348" s="32">
        <f t="shared" si="1200"/>
        <v>184880.5</v>
      </c>
      <c r="N1348" s="32">
        <f t="shared" si="1201"/>
        <v>113380.5</v>
      </c>
      <c r="O1348" s="32">
        <f t="shared" si="1228"/>
        <v>-21788.360000000001</v>
      </c>
      <c r="P1348" s="32">
        <f t="shared" si="1229"/>
        <v>21500</v>
      </c>
      <c r="Q1348" s="32">
        <f t="shared" si="1230"/>
        <v>0</v>
      </c>
      <c r="R1348" s="32">
        <f t="shared" si="1219"/>
        <v>76182.139999999999</v>
      </c>
      <c r="S1348" s="32">
        <f t="shared" si="1220"/>
        <v>206380.5</v>
      </c>
      <c r="T1348" s="32">
        <f t="shared" si="1221"/>
        <v>113380.5</v>
      </c>
      <c r="U1348" s="32">
        <f t="shared" si="1231"/>
        <v>0</v>
      </c>
      <c r="V1348" s="32">
        <f t="shared" si="1202"/>
        <v>76182.139999999999</v>
      </c>
      <c r="W1348" s="32">
        <f t="shared" si="1203"/>
        <v>206380.5</v>
      </c>
      <c r="X1348" s="32">
        <f t="shared" si="1204"/>
        <v>113380.5</v>
      </c>
      <c r="Y1348" s="32">
        <f t="shared" si="1232"/>
        <v>-1199.7450000000003</v>
      </c>
      <c r="Z1348" s="32">
        <f t="shared" si="1233"/>
        <v>0</v>
      </c>
      <c r="AA1348" s="32">
        <f t="shared" si="1234"/>
        <v>0</v>
      </c>
      <c r="AB1348" s="32">
        <f t="shared" si="1181"/>
        <v>74982.395000000004</v>
      </c>
      <c r="AC1348" s="32">
        <f t="shared" si="1182"/>
        <v>206380.5</v>
      </c>
      <c r="AD1348" s="32">
        <f t="shared" si="1183"/>
        <v>113380.5</v>
      </c>
      <c r="AE1348" s="32">
        <f t="shared" si="1235"/>
        <v>0</v>
      </c>
      <c r="AF1348" s="33"/>
      <c r="AG1348" s="34"/>
      <c r="AH1348" s="1" t="str">
        <f t="shared" si="1184"/>
        <v/>
      </c>
    </row>
    <row r="1349">
      <c r="A1349" s="14" t="s">
        <v>880</v>
      </c>
      <c r="B1349" s="15" t="s">
        <v>48</v>
      </c>
      <c r="C1349" s="14" t="s">
        <v>238</v>
      </c>
      <c r="D1349" s="14" t="s">
        <v>65</v>
      </c>
      <c r="E1349" s="31" t="s">
        <v>879</v>
      </c>
      <c r="F1349" s="32">
        <v>76470.5</v>
      </c>
      <c r="G1349" s="32">
        <v>206380.5</v>
      </c>
      <c r="H1349" s="32">
        <v>113380.5</v>
      </c>
      <c r="I1349" s="37">
        <v>21500</v>
      </c>
      <c r="J1349" s="37">
        <v>-21500</v>
      </c>
      <c r="K1349" s="32"/>
      <c r="L1349" s="32">
        <f t="shared" si="1199"/>
        <v>97970.5</v>
      </c>
      <c r="M1349" s="32">
        <f t="shared" si="1200"/>
        <v>184880.5</v>
      </c>
      <c r="N1349" s="32">
        <f t="shared" si="1201"/>
        <v>113380.5</v>
      </c>
      <c r="O1349" s="32">
        <f>-288.36-21500</f>
        <v>-21788.360000000001</v>
      </c>
      <c r="P1349" s="32">
        <v>21500</v>
      </c>
      <c r="Q1349" s="32"/>
      <c r="R1349" s="32">
        <f t="shared" si="1219"/>
        <v>76182.139999999999</v>
      </c>
      <c r="S1349" s="32">
        <f t="shared" si="1220"/>
        <v>206380.5</v>
      </c>
      <c r="T1349" s="32">
        <f t="shared" si="1221"/>
        <v>113380.5</v>
      </c>
      <c r="U1349" s="32"/>
      <c r="V1349" s="32">
        <f t="shared" si="1202"/>
        <v>76182.139999999999</v>
      </c>
      <c r="W1349" s="32">
        <f t="shared" si="1203"/>
        <v>206380.5</v>
      </c>
      <c r="X1349" s="32">
        <f t="shared" si="1204"/>
        <v>113380.5</v>
      </c>
      <c r="Y1349" s="32">
        <f>546+3222.4-4968.145</f>
        <v>-1199.7450000000003</v>
      </c>
      <c r="Z1349" s="32"/>
      <c r="AA1349" s="32"/>
      <c r="AB1349" s="32">
        <f t="shared" si="1181"/>
        <v>74982.395000000004</v>
      </c>
      <c r="AC1349" s="32">
        <f t="shared" si="1182"/>
        <v>206380.5</v>
      </c>
      <c r="AD1349" s="32">
        <f t="shared" si="1183"/>
        <v>113380.5</v>
      </c>
      <c r="AE1349" s="32"/>
      <c r="AF1349" s="33"/>
      <c r="AG1349" s="34">
        <v>12</v>
      </c>
      <c r="AH1349" s="1" t="str">
        <f t="shared" si="1184"/>
        <v>0407</v>
      </c>
    </row>
    <row r="1350" ht="31.5">
      <c r="A1350" s="14" t="s">
        <v>882</v>
      </c>
      <c r="B1350" s="15"/>
      <c r="C1350" s="14"/>
      <c r="D1350" s="14"/>
      <c r="E1350" s="31" t="s">
        <v>883</v>
      </c>
      <c r="F1350" s="32">
        <f>F1351+F1358+F1361</f>
        <v>110765.3</v>
      </c>
      <c r="G1350" s="32">
        <f>G1351+G1358+G1361</f>
        <v>111943.19999999998</v>
      </c>
      <c r="H1350" s="32">
        <f>H1351+H1358+H1361</f>
        <v>111943.2</v>
      </c>
      <c r="I1350" s="32">
        <f>I1351+I1358+I1361</f>
        <v>0</v>
      </c>
      <c r="J1350" s="32">
        <f>J1351+J1358+J1361</f>
        <v>0</v>
      </c>
      <c r="K1350" s="32">
        <f>K1351+K1358+K1361</f>
        <v>0</v>
      </c>
      <c r="L1350" s="32">
        <f t="shared" si="1199"/>
        <v>110765.3</v>
      </c>
      <c r="M1350" s="32">
        <f t="shared" si="1200"/>
        <v>111943.19999999998</v>
      </c>
      <c r="N1350" s="32">
        <f t="shared" si="1201"/>
        <v>111943.2</v>
      </c>
      <c r="O1350" s="32">
        <f>O1351+O1358+O1361</f>
        <v>22254.799999999999</v>
      </c>
      <c r="P1350" s="32">
        <f>P1351+P1358+P1361</f>
        <v>0</v>
      </c>
      <c r="Q1350" s="32">
        <f>Q1351+Q1358+Q1361</f>
        <v>0</v>
      </c>
      <c r="R1350" s="32">
        <f t="shared" si="1219"/>
        <v>133020.10000000001</v>
      </c>
      <c r="S1350" s="32">
        <f t="shared" si="1220"/>
        <v>111943.19999999998</v>
      </c>
      <c r="T1350" s="32">
        <f t="shared" si="1221"/>
        <v>111943.2</v>
      </c>
      <c r="U1350" s="32">
        <f>U1351+U1358+U1361</f>
        <v>0</v>
      </c>
      <c r="V1350" s="32">
        <f t="shared" si="1202"/>
        <v>133020.10000000001</v>
      </c>
      <c r="W1350" s="32">
        <f t="shared" si="1203"/>
        <v>111943.19999999998</v>
      </c>
      <c r="X1350" s="32">
        <f t="shared" si="1204"/>
        <v>111943.2</v>
      </c>
      <c r="Y1350" s="32">
        <f>Y1351+Y1358+Y1361</f>
        <v>-16060.925999999999</v>
      </c>
      <c r="Z1350" s="32">
        <f>Z1351+Z1358+Z1361</f>
        <v>0</v>
      </c>
      <c r="AA1350" s="32">
        <f>AA1351+AA1358+AA1361</f>
        <v>0</v>
      </c>
      <c r="AB1350" s="32">
        <f t="shared" si="1181"/>
        <v>116959.174</v>
      </c>
      <c r="AC1350" s="32">
        <f t="shared" si="1182"/>
        <v>111943.19999999998</v>
      </c>
      <c r="AD1350" s="32">
        <f t="shared" si="1183"/>
        <v>111943.2</v>
      </c>
      <c r="AE1350" s="32">
        <f>AE1351+AE1358+AE1361</f>
        <v>0</v>
      </c>
      <c r="AF1350" s="33"/>
      <c r="AG1350" s="34"/>
      <c r="AH1350" s="1" t="str">
        <f t="shared" si="1184"/>
        <v/>
      </c>
    </row>
    <row r="1351" ht="47.25">
      <c r="A1351" s="14" t="s">
        <v>884</v>
      </c>
      <c r="B1351" s="15"/>
      <c r="C1351" s="14"/>
      <c r="D1351" s="14"/>
      <c r="E1351" s="31" t="s">
        <v>150</v>
      </c>
      <c r="F1351" s="32">
        <f>F1352+F1354+F1356</f>
        <v>47476.600000000006</v>
      </c>
      <c r="G1351" s="32">
        <f>G1352+G1354+G1356</f>
        <v>48654.499999999993</v>
      </c>
      <c r="H1351" s="32">
        <f>H1352+H1354+H1356</f>
        <v>48654.499999999993</v>
      </c>
      <c r="I1351" s="32">
        <f>I1352+I1354+I1356</f>
        <v>0</v>
      </c>
      <c r="J1351" s="32">
        <f>J1352+J1354+J1356</f>
        <v>0</v>
      </c>
      <c r="K1351" s="32">
        <f>K1352+K1354+K1356</f>
        <v>0</v>
      </c>
      <c r="L1351" s="32">
        <f t="shared" si="1199"/>
        <v>47476.600000000006</v>
      </c>
      <c r="M1351" s="32">
        <f t="shared" si="1200"/>
        <v>48654.499999999993</v>
      </c>
      <c r="N1351" s="32">
        <f t="shared" si="1201"/>
        <v>48654.499999999993</v>
      </c>
      <c r="O1351" s="32">
        <f>O1352+O1354+O1356</f>
        <v>22969</v>
      </c>
      <c r="P1351" s="32">
        <f>P1352+P1354+P1356</f>
        <v>0</v>
      </c>
      <c r="Q1351" s="32">
        <f>Q1352+Q1354+Q1356</f>
        <v>0</v>
      </c>
      <c r="R1351" s="32">
        <f t="shared" si="1219"/>
        <v>70445.600000000006</v>
      </c>
      <c r="S1351" s="32">
        <f t="shared" si="1220"/>
        <v>48654.499999999993</v>
      </c>
      <c r="T1351" s="32">
        <f t="shared" si="1221"/>
        <v>48654.499999999993</v>
      </c>
      <c r="U1351" s="32">
        <f>U1352+U1354+U1356</f>
        <v>0</v>
      </c>
      <c r="V1351" s="32">
        <f t="shared" si="1202"/>
        <v>70445.600000000006</v>
      </c>
      <c r="W1351" s="32">
        <f t="shared" si="1203"/>
        <v>48654.499999999993</v>
      </c>
      <c r="X1351" s="32">
        <f t="shared" si="1204"/>
        <v>48654.499999999993</v>
      </c>
      <c r="Y1351" s="32">
        <f>Y1352+Y1354+Y1356</f>
        <v>-15006.6</v>
      </c>
      <c r="Z1351" s="32">
        <f>Z1352+Z1354+Z1356</f>
        <v>0</v>
      </c>
      <c r="AA1351" s="32">
        <f>AA1352+AA1354+AA1356</f>
        <v>0</v>
      </c>
      <c r="AB1351" s="32">
        <f t="shared" si="1181"/>
        <v>55439.000000000007</v>
      </c>
      <c r="AC1351" s="32">
        <f t="shared" si="1182"/>
        <v>48654.499999999993</v>
      </c>
      <c r="AD1351" s="32">
        <f t="shared" si="1183"/>
        <v>48654.499999999993</v>
      </c>
      <c r="AE1351" s="32">
        <f>AE1352+AE1354+AE1356</f>
        <v>0</v>
      </c>
      <c r="AF1351" s="33"/>
      <c r="AG1351" s="34"/>
      <c r="AH1351" s="1" t="str">
        <f t="shared" si="1184"/>
        <v/>
      </c>
    </row>
    <row r="1352" ht="94.5">
      <c r="A1352" s="14" t="s">
        <v>884</v>
      </c>
      <c r="B1352" s="15" t="s">
        <v>151</v>
      </c>
      <c r="C1352" s="14"/>
      <c r="D1352" s="14"/>
      <c r="E1352" s="31" t="s">
        <v>152</v>
      </c>
      <c r="F1352" s="32">
        <f>F1353</f>
        <v>41796</v>
      </c>
      <c r="G1352" s="32">
        <f>G1353</f>
        <v>42973.899999999994</v>
      </c>
      <c r="H1352" s="32">
        <f>H1353</f>
        <v>42973.899999999994</v>
      </c>
      <c r="I1352" s="32">
        <f>I1353</f>
        <v>0</v>
      </c>
      <c r="J1352" s="32">
        <f>J1353</f>
        <v>0</v>
      </c>
      <c r="K1352" s="32">
        <f>K1353</f>
        <v>0</v>
      </c>
      <c r="L1352" s="32">
        <f t="shared" si="1199"/>
        <v>41796</v>
      </c>
      <c r="M1352" s="32">
        <f t="shared" si="1200"/>
        <v>42973.899999999994</v>
      </c>
      <c r="N1352" s="32">
        <f t="shared" si="1201"/>
        <v>42973.899999999994</v>
      </c>
      <c r="O1352" s="32">
        <f>O1353</f>
        <v>0</v>
      </c>
      <c r="P1352" s="32">
        <f>P1353</f>
        <v>0</v>
      </c>
      <c r="Q1352" s="32">
        <f>Q1353</f>
        <v>0</v>
      </c>
      <c r="R1352" s="32">
        <f t="shared" si="1219"/>
        <v>41796</v>
      </c>
      <c r="S1352" s="32">
        <f t="shared" si="1220"/>
        <v>42973.899999999994</v>
      </c>
      <c r="T1352" s="32">
        <f t="shared" si="1221"/>
        <v>42973.899999999994</v>
      </c>
      <c r="U1352" s="32">
        <f>U1353</f>
        <v>0</v>
      </c>
      <c r="V1352" s="32">
        <f t="shared" si="1202"/>
        <v>41796</v>
      </c>
      <c r="W1352" s="32">
        <f t="shared" si="1203"/>
        <v>42973.899999999994</v>
      </c>
      <c r="X1352" s="32">
        <f t="shared" si="1204"/>
        <v>42973.899999999994</v>
      </c>
      <c r="Y1352" s="32">
        <f>Y1353</f>
        <v>-589</v>
      </c>
      <c r="Z1352" s="32">
        <f>Z1353</f>
        <v>0</v>
      </c>
      <c r="AA1352" s="32">
        <f>AA1353</f>
        <v>0</v>
      </c>
      <c r="AB1352" s="32">
        <f t="shared" si="1181"/>
        <v>41207</v>
      </c>
      <c r="AC1352" s="32">
        <f t="shared" si="1182"/>
        <v>42973.899999999994</v>
      </c>
      <c r="AD1352" s="32">
        <f t="shared" si="1183"/>
        <v>42973.899999999994</v>
      </c>
      <c r="AE1352" s="32">
        <f>AE1353</f>
        <v>0</v>
      </c>
      <c r="AF1352" s="33"/>
      <c r="AG1352" s="34"/>
      <c r="AH1352" s="1" t="str">
        <f t="shared" si="1184"/>
        <v/>
      </c>
    </row>
    <row r="1353">
      <c r="A1353" s="14" t="s">
        <v>884</v>
      </c>
      <c r="B1353" s="15">
        <v>100</v>
      </c>
      <c r="C1353" s="14" t="s">
        <v>238</v>
      </c>
      <c r="D1353" s="14" t="s">
        <v>50</v>
      </c>
      <c r="E1353" s="31" t="s">
        <v>885</v>
      </c>
      <c r="F1353" s="32">
        <v>41796</v>
      </c>
      <c r="G1353" s="32">
        <v>42973.899999999994</v>
      </c>
      <c r="H1353" s="32">
        <v>42973.899999999994</v>
      </c>
      <c r="I1353" s="32"/>
      <c r="J1353" s="32"/>
      <c r="K1353" s="32"/>
      <c r="L1353" s="32">
        <f t="shared" si="1199"/>
        <v>41796</v>
      </c>
      <c r="M1353" s="32">
        <f t="shared" si="1200"/>
        <v>42973.899999999994</v>
      </c>
      <c r="N1353" s="32">
        <f t="shared" si="1201"/>
        <v>42973.899999999994</v>
      </c>
      <c r="O1353" s="32"/>
      <c r="P1353" s="32"/>
      <c r="Q1353" s="32"/>
      <c r="R1353" s="32">
        <f t="shared" si="1219"/>
        <v>41796</v>
      </c>
      <c r="S1353" s="32">
        <f t="shared" si="1220"/>
        <v>42973.899999999994</v>
      </c>
      <c r="T1353" s="32">
        <f t="shared" si="1221"/>
        <v>42973.899999999994</v>
      </c>
      <c r="U1353" s="32"/>
      <c r="V1353" s="32">
        <f t="shared" si="1202"/>
        <v>41796</v>
      </c>
      <c r="W1353" s="32">
        <f t="shared" si="1203"/>
        <v>42973.899999999994</v>
      </c>
      <c r="X1353" s="32">
        <f t="shared" si="1204"/>
        <v>42973.899999999994</v>
      </c>
      <c r="Y1353" s="32">
        <v>-589</v>
      </c>
      <c r="Z1353" s="32"/>
      <c r="AA1353" s="32"/>
      <c r="AB1353" s="32">
        <f t="shared" si="1181"/>
        <v>41207</v>
      </c>
      <c r="AC1353" s="32">
        <f t="shared" si="1182"/>
        <v>42973.899999999994</v>
      </c>
      <c r="AD1353" s="32">
        <f t="shared" si="1183"/>
        <v>42973.899999999994</v>
      </c>
      <c r="AE1353" s="32"/>
      <c r="AF1353" s="33"/>
      <c r="AG1353" s="34"/>
      <c r="AH1353" s="1" t="str">
        <f t="shared" si="1184"/>
        <v>0405</v>
      </c>
    </row>
    <row r="1354" ht="31.5">
      <c r="A1354" s="14" t="s">
        <v>884</v>
      </c>
      <c r="B1354" s="15" t="s">
        <v>48</v>
      </c>
      <c r="C1354" s="14"/>
      <c r="D1354" s="14"/>
      <c r="E1354" s="31" t="s">
        <v>49</v>
      </c>
      <c r="F1354" s="32">
        <f>F1355</f>
        <v>4413.3000000000002</v>
      </c>
      <c r="G1354" s="32">
        <f>G1355</f>
        <v>4448.5</v>
      </c>
      <c r="H1354" s="32">
        <f>H1355</f>
        <v>4448.5</v>
      </c>
      <c r="I1354" s="32">
        <f>I1355</f>
        <v>0</v>
      </c>
      <c r="J1354" s="32">
        <f>J1355</f>
        <v>0</v>
      </c>
      <c r="K1354" s="32">
        <f>K1355</f>
        <v>0</v>
      </c>
      <c r="L1354" s="32">
        <f t="shared" si="1199"/>
        <v>4413.3000000000002</v>
      </c>
      <c r="M1354" s="32">
        <f t="shared" si="1200"/>
        <v>4448.5</v>
      </c>
      <c r="N1354" s="32">
        <f t="shared" si="1201"/>
        <v>4448.5</v>
      </c>
      <c r="O1354" s="32">
        <f>O1355</f>
        <v>22969</v>
      </c>
      <c r="P1354" s="32">
        <f>P1355</f>
        <v>0</v>
      </c>
      <c r="Q1354" s="32">
        <f>Q1355</f>
        <v>0</v>
      </c>
      <c r="R1354" s="32">
        <f t="shared" si="1219"/>
        <v>27382.299999999999</v>
      </c>
      <c r="S1354" s="32">
        <f t="shared" si="1220"/>
        <v>4448.5</v>
      </c>
      <c r="T1354" s="32">
        <f t="shared" si="1221"/>
        <v>4448.5</v>
      </c>
      <c r="U1354" s="32">
        <f>U1355</f>
        <v>0</v>
      </c>
      <c r="V1354" s="32">
        <f t="shared" si="1202"/>
        <v>27382.299999999999</v>
      </c>
      <c r="W1354" s="32">
        <f t="shared" si="1203"/>
        <v>4448.5</v>
      </c>
      <c r="X1354" s="32">
        <f t="shared" si="1204"/>
        <v>4448.5</v>
      </c>
      <c r="Y1354" s="32">
        <f>Y1355</f>
        <v>-14417.6</v>
      </c>
      <c r="Z1354" s="32">
        <f>Z1355</f>
        <v>0</v>
      </c>
      <c r="AA1354" s="32">
        <f>AA1355</f>
        <v>0</v>
      </c>
      <c r="AB1354" s="32">
        <f t="shared" si="1181"/>
        <v>12964.699999999999</v>
      </c>
      <c r="AC1354" s="32">
        <f t="shared" si="1182"/>
        <v>4448.5</v>
      </c>
      <c r="AD1354" s="32">
        <f t="shared" si="1183"/>
        <v>4448.5</v>
      </c>
      <c r="AE1354" s="32">
        <f>AE1355</f>
        <v>0</v>
      </c>
      <c r="AF1354" s="33"/>
      <c r="AG1354" s="34"/>
      <c r="AH1354" s="1" t="str">
        <f t="shared" si="1184"/>
        <v/>
      </c>
    </row>
    <row r="1355">
      <c r="A1355" s="14" t="s">
        <v>884</v>
      </c>
      <c r="B1355" s="15">
        <v>200</v>
      </c>
      <c r="C1355" s="14" t="s">
        <v>238</v>
      </c>
      <c r="D1355" s="14" t="s">
        <v>50</v>
      </c>
      <c r="E1355" s="31" t="s">
        <v>885</v>
      </c>
      <c r="F1355" s="32">
        <v>4413.3000000000002</v>
      </c>
      <c r="G1355" s="32">
        <v>4448.5</v>
      </c>
      <c r="H1355" s="32">
        <v>4448.5</v>
      </c>
      <c r="I1355" s="32"/>
      <c r="J1355" s="32"/>
      <c r="K1355" s="32"/>
      <c r="L1355" s="32">
        <f t="shared" si="1199"/>
        <v>4413.3000000000002</v>
      </c>
      <c r="M1355" s="32">
        <f t="shared" si="1200"/>
        <v>4448.5</v>
      </c>
      <c r="N1355" s="32">
        <f t="shared" si="1201"/>
        <v>4448.5</v>
      </c>
      <c r="O1355" s="32">
        <v>22969</v>
      </c>
      <c r="P1355" s="32"/>
      <c r="Q1355" s="32"/>
      <c r="R1355" s="32">
        <f t="shared" si="1219"/>
        <v>27382.299999999999</v>
      </c>
      <c r="S1355" s="32">
        <f t="shared" si="1220"/>
        <v>4448.5</v>
      </c>
      <c r="T1355" s="32">
        <f t="shared" si="1221"/>
        <v>4448.5</v>
      </c>
      <c r="U1355" s="32"/>
      <c r="V1355" s="32">
        <f t="shared" si="1202"/>
        <v>27382.299999999999</v>
      </c>
      <c r="W1355" s="32">
        <f t="shared" si="1203"/>
        <v>4448.5</v>
      </c>
      <c r="X1355" s="32">
        <f t="shared" si="1204"/>
        <v>4448.5</v>
      </c>
      <c r="Y1355" s="32">
        <v>-14417.6</v>
      </c>
      <c r="Z1355" s="32"/>
      <c r="AA1355" s="32"/>
      <c r="AB1355" s="32">
        <f t="shared" si="1181"/>
        <v>12964.699999999999</v>
      </c>
      <c r="AC1355" s="32">
        <f t="shared" si="1182"/>
        <v>4448.5</v>
      </c>
      <c r="AD1355" s="32">
        <f t="shared" si="1183"/>
        <v>4448.5</v>
      </c>
      <c r="AE1355" s="32"/>
      <c r="AF1355" s="33"/>
      <c r="AG1355" s="34"/>
      <c r="AH1355" s="1" t="str">
        <f t="shared" si="1184"/>
        <v>0405</v>
      </c>
    </row>
    <row r="1356">
      <c r="A1356" s="14" t="s">
        <v>884</v>
      </c>
      <c r="B1356" s="15" t="s">
        <v>44</v>
      </c>
      <c r="C1356" s="14"/>
      <c r="D1356" s="14"/>
      <c r="E1356" s="31" t="s">
        <v>45</v>
      </c>
      <c r="F1356" s="32">
        <f>F1357</f>
        <v>1267.3</v>
      </c>
      <c r="G1356" s="32">
        <f>G1357</f>
        <v>1232.0999999999999</v>
      </c>
      <c r="H1356" s="32">
        <f>H1357</f>
        <v>1232.0999999999999</v>
      </c>
      <c r="I1356" s="32">
        <f>I1357</f>
        <v>0</v>
      </c>
      <c r="J1356" s="32">
        <f>J1357</f>
        <v>0</v>
      </c>
      <c r="K1356" s="32">
        <f>K1357</f>
        <v>0</v>
      </c>
      <c r="L1356" s="32">
        <f t="shared" si="1199"/>
        <v>1267.3</v>
      </c>
      <c r="M1356" s="32">
        <f t="shared" si="1200"/>
        <v>1232.0999999999999</v>
      </c>
      <c r="N1356" s="32">
        <f t="shared" si="1201"/>
        <v>1232.0999999999999</v>
      </c>
      <c r="O1356" s="32">
        <f>O1357</f>
        <v>0</v>
      </c>
      <c r="P1356" s="32">
        <f>P1357</f>
        <v>0</v>
      </c>
      <c r="Q1356" s="32">
        <f>Q1357</f>
        <v>0</v>
      </c>
      <c r="R1356" s="32">
        <f t="shared" si="1219"/>
        <v>1267.3</v>
      </c>
      <c r="S1356" s="32">
        <f t="shared" si="1220"/>
        <v>1232.0999999999999</v>
      </c>
      <c r="T1356" s="32">
        <f t="shared" si="1221"/>
        <v>1232.0999999999999</v>
      </c>
      <c r="U1356" s="32">
        <f>U1357</f>
        <v>0</v>
      </c>
      <c r="V1356" s="32">
        <f t="shared" si="1202"/>
        <v>1267.3</v>
      </c>
      <c r="W1356" s="32">
        <f t="shared" si="1203"/>
        <v>1232.0999999999999</v>
      </c>
      <c r="X1356" s="32">
        <f t="shared" si="1204"/>
        <v>1232.0999999999999</v>
      </c>
      <c r="Y1356" s="32">
        <f>Y1357</f>
        <v>0</v>
      </c>
      <c r="Z1356" s="32">
        <f>Z1357</f>
        <v>0</v>
      </c>
      <c r="AA1356" s="32">
        <f>AA1357</f>
        <v>0</v>
      </c>
      <c r="AB1356" s="32">
        <f t="shared" si="1181"/>
        <v>1267.3</v>
      </c>
      <c r="AC1356" s="32">
        <f t="shared" si="1182"/>
        <v>1232.0999999999999</v>
      </c>
      <c r="AD1356" s="32">
        <f t="shared" si="1183"/>
        <v>1232.0999999999999</v>
      </c>
      <c r="AE1356" s="32">
        <f>AE1357</f>
        <v>0</v>
      </c>
      <c r="AF1356" s="33"/>
      <c r="AG1356" s="34"/>
      <c r="AH1356" s="1" t="str">
        <f t="shared" si="1184"/>
        <v/>
      </c>
    </row>
    <row r="1357">
      <c r="A1357" s="14" t="s">
        <v>884</v>
      </c>
      <c r="B1357" s="15">
        <v>800</v>
      </c>
      <c r="C1357" s="14" t="s">
        <v>238</v>
      </c>
      <c r="D1357" s="14" t="s">
        <v>50</v>
      </c>
      <c r="E1357" s="31" t="s">
        <v>885</v>
      </c>
      <c r="F1357" s="32">
        <v>1267.3</v>
      </c>
      <c r="G1357" s="32">
        <v>1232.0999999999999</v>
      </c>
      <c r="H1357" s="32">
        <v>1232.0999999999999</v>
      </c>
      <c r="I1357" s="32"/>
      <c r="J1357" s="32"/>
      <c r="K1357" s="32"/>
      <c r="L1357" s="32">
        <f t="shared" si="1199"/>
        <v>1267.3</v>
      </c>
      <c r="M1357" s="32">
        <f t="shared" si="1200"/>
        <v>1232.0999999999999</v>
      </c>
      <c r="N1357" s="32">
        <f t="shared" si="1201"/>
        <v>1232.0999999999999</v>
      </c>
      <c r="O1357" s="32"/>
      <c r="P1357" s="32"/>
      <c r="Q1357" s="32"/>
      <c r="R1357" s="32">
        <f t="shared" si="1219"/>
        <v>1267.3</v>
      </c>
      <c r="S1357" s="32">
        <f t="shared" si="1220"/>
        <v>1232.0999999999999</v>
      </c>
      <c r="T1357" s="32">
        <f t="shared" si="1221"/>
        <v>1232.0999999999999</v>
      </c>
      <c r="U1357" s="32"/>
      <c r="V1357" s="32">
        <f t="shared" si="1202"/>
        <v>1267.3</v>
      </c>
      <c r="W1357" s="32">
        <f t="shared" si="1203"/>
        <v>1232.0999999999999</v>
      </c>
      <c r="X1357" s="32">
        <f t="shared" si="1204"/>
        <v>1232.0999999999999</v>
      </c>
      <c r="Y1357" s="32"/>
      <c r="Z1357" s="32"/>
      <c r="AA1357" s="32"/>
      <c r="AB1357" s="32">
        <f t="shared" si="1181"/>
        <v>1267.3</v>
      </c>
      <c r="AC1357" s="32">
        <f t="shared" si="1182"/>
        <v>1232.0999999999999</v>
      </c>
      <c r="AD1357" s="32">
        <f t="shared" si="1183"/>
        <v>1232.0999999999999</v>
      </c>
      <c r="AE1357" s="32"/>
      <c r="AF1357" s="33"/>
      <c r="AG1357" s="34"/>
      <c r="AH1357" s="1" t="str">
        <f t="shared" si="1184"/>
        <v>0405</v>
      </c>
    </row>
    <row r="1358" ht="31.5">
      <c r="A1358" s="14" t="s">
        <v>886</v>
      </c>
      <c r="B1358" s="15"/>
      <c r="C1358" s="14"/>
      <c r="D1358" s="14"/>
      <c r="E1358" s="31" t="s">
        <v>887</v>
      </c>
      <c r="F1358" s="32">
        <f t="shared" ref="F1358:F1359" si="1236">F1359</f>
        <v>23209.199999999997</v>
      </c>
      <c r="G1358" s="32">
        <f t="shared" ref="G1358:G1359" si="1237">G1359</f>
        <v>23209.199999999997</v>
      </c>
      <c r="H1358" s="32">
        <f t="shared" ref="H1358:H1359" si="1238">H1359</f>
        <v>23209.200000000001</v>
      </c>
      <c r="I1358" s="32">
        <f t="shared" ref="I1358:I1359" si="1239">I1359</f>
        <v>0</v>
      </c>
      <c r="J1358" s="32">
        <f t="shared" ref="J1358:J1359" si="1240">J1359</f>
        <v>0</v>
      </c>
      <c r="K1358" s="32">
        <f t="shared" ref="K1358:K1359" si="1241">K1359</f>
        <v>0</v>
      </c>
      <c r="L1358" s="32">
        <f t="shared" si="1199"/>
        <v>23209.199999999997</v>
      </c>
      <c r="M1358" s="32">
        <f t="shared" si="1200"/>
        <v>23209.199999999997</v>
      </c>
      <c r="N1358" s="32">
        <f t="shared" si="1201"/>
        <v>23209.200000000001</v>
      </c>
      <c r="O1358" s="32">
        <f t="shared" ref="O1358:O1359" si="1242">O1359</f>
        <v>-714.20000000000005</v>
      </c>
      <c r="P1358" s="32">
        <f t="shared" ref="P1358:P1359" si="1243">P1359</f>
        <v>0</v>
      </c>
      <c r="Q1358" s="32">
        <f t="shared" ref="Q1358:Q1359" si="1244">Q1359</f>
        <v>0</v>
      </c>
      <c r="R1358" s="32">
        <f t="shared" si="1219"/>
        <v>22494.999999999996</v>
      </c>
      <c r="S1358" s="32">
        <f t="shared" si="1220"/>
        <v>23209.199999999997</v>
      </c>
      <c r="T1358" s="32">
        <f t="shared" si="1221"/>
        <v>23209.200000000001</v>
      </c>
      <c r="U1358" s="32">
        <f t="shared" ref="U1358:U1359" si="1245">U1359</f>
        <v>0</v>
      </c>
      <c r="V1358" s="32">
        <f t="shared" si="1202"/>
        <v>22494.999999999996</v>
      </c>
      <c r="W1358" s="32">
        <f t="shared" si="1203"/>
        <v>23209.199999999997</v>
      </c>
      <c r="X1358" s="32">
        <f t="shared" si="1204"/>
        <v>23209.200000000001</v>
      </c>
      <c r="Y1358" s="32">
        <f t="shared" ref="Y1358:Y1359" si="1246">Y1359</f>
        <v>-1054.326</v>
      </c>
      <c r="Z1358" s="32">
        <f t="shared" ref="Z1358:Z1359" si="1247">Z1359</f>
        <v>0</v>
      </c>
      <c r="AA1358" s="32">
        <f t="shared" ref="AA1358:AA1359" si="1248">AA1359</f>
        <v>0</v>
      </c>
      <c r="AB1358" s="32">
        <f t="shared" si="1181"/>
        <v>21440.673999999995</v>
      </c>
      <c r="AC1358" s="32">
        <f t="shared" si="1182"/>
        <v>23209.199999999997</v>
      </c>
      <c r="AD1358" s="32">
        <f t="shared" si="1183"/>
        <v>23209.200000000001</v>
      </c>
      <c r="AE1358" s="32">
        <f t="shared" ref="AE1358:AE1359" si="1249">AE1359</f>
        <v>0</v>
      </c>
      <c r="AF1358" s="33"/>
      <c r="AG1358" s="34"/>
      <c r="AH1358" s="1" t="str">
        <f t="shared" si="1184"/>
        <v/>
      </c>
    </row>
    <row r="1359" ht="31.5">
      <c r="A1359" s="14" t="s">
        <v>886</v>
      </c>
      <c r="B1359" s="15" t="s">
        <v>48</v>
      </c>
      <c r="C1359" s="14"/>
      <c r="D1359" s="14"/>
      <c r="E1359" s="31" t="s">
        <v>49</v>
      </c>
      <c r="F1359" s="32">
        <f t="shared" si="1236"/>
        <v>23209.199999999997</v>
      </c>
      <c r="G1359" s="32">
        <f t="shared" si="1237"/>
        <v>23209.199999999997</v>
      </c>
      <c r="H1359" s="32">
        <f t="shared" si="1238"/>
        <v>23209.200000000001</v>
      </c>
      <c r="I1359" s="32">
        <f t="shared" si="1239"/>
        <v>0</v>
      </c>
      <c r="J1359" s="32">
        <f t="shared" si="1240"/>
        <v>0</v>
      </c>
      <c r="K1359" s="32">
        <f t="shared" si="1241"/>
        <v>0</v>
      </c>
      <c r="L1359" s="32">
        <f t="shared" si="1199"/>
        <v>23209.199999999997</v>
      </c>
      <c r="M1359" s="32">
        <f t="shared" si="1200"/>
        <v>23209.199999999997</v>
      </c>
      <c r="N1359" s="32">
        <f t="shared" si="1201"/>
        <v>23209.200000000001</v>
      </c>
      <c r="O1359" s="32">
        <f t="shared" si="1242"/>
        <v>-714.20000000000005</v>
      </c>
      <c r="P1359" s="32">
        <f t="shared" si="1243"/>
        <v>0</v>
      </c>
      <c r="Q1359" s="32">
        <f t="shared" si="1244"/>
        <v>0</v>
      </c>
      <c r="R1359" s="32">
        <f t="shared" si="1219"/>
        <v>22494.999999999996</v>
      </c>
      <c r="S1359" s="32">
        <f t="shared" si="1220"/>
        <v>23209.199999999997</v>
      </c>
      <c r="T1359" s="32">
        <f t="shared" si="1221"/>
        <v>23209.200000000001</v>
      </c>
      <c r="U1359" s="32">
        <f t="shared" si="1245"/>
        <v>0</v>
      </c>
      <c r="V1359" s="32">
        <f t="shared" si="1202"/>
        <v>22494.999999999996</v>
      </c>
      <c r="W1359" s="32">
        <f t="shared" si="1203"/>
        <v>23209.199999999997</v>
      </c>
      <c r="X1359" s="32">
        <f t="shared" si="1204"/>
        <v>23209.200000000001</v>
      </c>
      <c r="Y1359" s="32">
        <f t="shared" si="1246"/>
        <v>-1054.326</v>
      </c>
      <c r="Z1359" s="32">
        <f t="shared" si="1247"/>
        <v>0</v>
      </c>
      <c r="AA1359" s="32">
        <f t="shared" si="1248"/>
        <v>0</v>
      </c>
      <c r="AB1359" s="32">
        <f t="shared" si="1181"/>
        <v>21440.673999999995</v>
      </c>
      <c r="AC1359" s="32">
        <f t="shared" si="1182"/>
        <v>23209.199999999997</v>
      </c>
      <c r="AD1359" s="32">
        <f t="shared" si="1183"/>
        <v>23209.200000000001</v>
      </c>
      <c r="AE1359" s="32">
        <f t="shared" si="1249"/>
        <v>0</v>
      </c>
      <c r="AF1359" s="33"/>
      <c r="AG1359" s="34"/>
      <c r="AH1359" s="1" t="str">
        <f t="shared" si="1184"/>
        <v/>
      </c>
    </row>
    <row r="1360">
      <c r="A1360" s="14" t="s">
        <v>886</v>
      </c>
      <c r="B1360" s="15" t="s">
        <v>48</v>
      </c>
      <c r="C1360" s="14" t="s">
        <v>50</v>
      </c>
      <c r="D1360" s="14" t="s">
        <v>51</v>
      </c>
      <c r="E1360" s="31" t="s">
        <v>52</v>
      </c>
      <c r="F1360" s="32">
        <v>23209.199999999997</v>
      </c>
      <c r="G1360" s="32">
        <v>23209.199999999997</v>
      </c>
      <c r="H1360" s="32">
        <v>23209.200000000001</v>
      </c>
      <c r="I1360" s="32"/>
      <c r="J1360" s="32"/>
      <c r="K1360" s="32"/>
      <c r="L1360" s="32">
        <f t="shared" si="1199"/>
        <v>23209.199999999997</v>
      </c>
      <c r="M1360" s="32">
        <f t="shared" si="1200"/>
        <v>23209.199999999997</v>
      </c>
      <c r="N1360" s="32">
        <f t="shared" si="1201"/>
        <v>23209.200000000001</v>
      </c>
      <c r="O1360" s="32">
        <v>-714.20000000000005</v>
      </c>
      <c r="P1360" s="32"/>
      <c r="Q1360" s="32"/>
      <c r="R1360" s="32">
        <f t="shared" si="1219"/>
        <v>22494.999999999996</v>
      </c>
      <c r="S1360" s="32">
        <f t="shared" si="1220"/>
        <v>23209.199999999997</v>
      </c>
      <c r="T1360" s="32">
        <f t="shared" si="1221"/>
        <v>23209.200000000001</v>
      </c>
      <c r="U1360" s="32"/>
      <c r="V1360" s="32">
        <f t="shared" si="1202"/>
        <v>22494.999999999996</v>
      </c>
      <c r="W1360" s="32">
        <f t="shared" si="1203"/>
        <v>23209.199999999997</v>
      </c>
      <c r="X1360" s="32">
        <f t="shared" si="1204"/>
        <v>23209.200000000001</v>
      </c>
      <c r="Y1360" s="32">
        <f>-81.593-972.733</f>
        <v>-1054.326</v>
      </c>
      <c r="Z1360" s="32"/>
      <c r="AA1360" s="32"/>
      <c r="AB1360" s="32">
        <f t="shared" si="1181"/>
        <v>21440.673999999995</v>
      </c>
      <c r="AC1360" s="32">
        <f t="shared" si="1182"/>
        <v>23209.199999999997</v>
      </c>
      <c r="AD1360" s="32">
        <f t="shared" si="1183"/>
        <v>23209.200000000001</v>
      </c>
      <c r="AE1360" s="32"/>
      <c r="AF1360" s="33"/>
      <c r="AG1360" s="34"/>
      <c r="AH1360" s="1" t="str">
        <f t="shared" si="1184"/>
        <v>0503</v>
      </c>
    </row>
    <row r="1361" ht="47.25">
      <c r="A1361" s="14" t="s">
        <v>888</v>
      </c>
      <c r="B1361" s="15"/>
      <c r="C1361" s="14"/>
      <c r="D1361" s="14"/>
      <c r="E1361" s="31" t="s">
        <v>889</v>
      </c>
      <c r="F1361" s="32">
        <f>F1362+F1364</f>
        <v>40079.5</v>
      </c>
      <c r="G1361" s="32">
        <f>G1362+G1364</f>
        <v>40079.5</v>
      </c>
      <c r="H1361" s="32">
        <f>H1362+H1364</f>
        <v>40079.5</v>
      </c>
      <c r="I1361" s="32">
        <f>I1362+I1364</f>
        <v>0</v>
      </c>
      <c r="J1361" s="32">
        <f>J1362+J1364</f>
        <v>0</v>
      </c>
      <c r="K1361" s="32">
        <f>K1362+K1364</f>
        <v>0</v>
      </c>
      <c r="L1361" s="32">
        <f t="shared" si="1199"/>
        <v>40079.5</v>
      </c>
      <c r="M1361" s="32">
        <f t="shared" si="1200"/>
        <v>40079.5</v>
      </c>
      <c r="N1361" s="32">
        <f t="shared" si="1201"/>
        <v>40079.5</v>
      </c>
      <c r="O1361" s="32">
        <f>O1362+O1364</f>
        <v>0</v>
      </c>
      <c r="P1361" s="32">
        <f>P1362+P1364</f>
        <v>0</v>
      </c>
      <c r="Q1361" s="32">
        <f>Q1362+Q1364</f>
        <v>0</v>
      </c>
      <c r="R1361" s="32">
        <f t="shared" si="1219"/>
        <v>40079.5</v>
      </c>
      <c r="S1361" s="32">
        <f t="shared" si="1220"/>
        <v>40079.5</v>
      </c>
      <c r="T1361" s="32">
        <f t="shared" si="1221"/>
        <v>40079.5</v>
      </c>
      <c r="U1361" s="32">
        <f>U1362+U1364</f>
        <v>0</v>
      </c>
      <c r="V1361" s="32">
        <f t="shared" si="1202"/>
        <v>40079.5</v>
      </c>
      <c r="W1361" s="32">
        <f t="shared" si="1203"/>
        <v>40079.5</v>
      </c>
      <c r="X1361" s="32">
        <f t="shared" si="1204"/>
        <v>40079.5</v>
      </c>
      <c r="Y1361" s="32">
        <f>Y1362+Y1364</f>
        <v>0</v>
      </c>
      <c r="Z1361" s="32">
        <f>Z1362+Z1364</f>
        <v>0</v>
      </c>
      <c r="AA1361" s="32">
        <f>AA1362+AA1364</f>
        <v>0</v>
      </c>
      <c r="AB1361" s="32">
        <f t="shared" si="1181"/>
        <v>40079.5</v>
      </c>
      <c r="AC1361" s="32">
        <f t="shared" si="1182"/>
        <v>40079.5</v>
      </c>
      <c r="AD1361" s="32">
        <f t="shared" si="1183"/>
        <v>40079.5</v>
      </c>
      <c r="AE1361" s="32">
        <f>AE1362+AE1364</f>
        <v>0</v>
      </c>
      <c r="AF1361" s="33"/>
      <c r="AG1361" s="34"/>
      <c r="AH1361" s="1" t="str">
        <f t="shared" si="1184"/>
        <v/>
      </c>
    </row>
    <row r="1362" ht="94.5">
      <c r="A1362" s="14" t="s">
        <v>888</v>
      </c>
      <c r="B1362" s="15" t="s">
        <v>151</v>
      </c>
      <c r="C1362" s="14"/>
      <c r="D1362" s="14"/>
      <c r="E1362" s="31" t="s">
        <v>152</v>
      </c>
      <c r="F1362" s="32">
        <f>F1363</f>
        <v>17179</v>
      </c>
      <c r="G1362" s="32">
        <f>G1363</f>
        <v>17661.5</v>
      </c>
      <c r="H1362" s="32">
        <f>H1363</f>
        <v>17661.5</v>
      </c>
      <c r="I1362" s="32">
        <f>I1363</f>
        <v>0</v>
      </c>
      <c r="J1362" s="32">
        <f>J1363</f>
        <v>0</v>
      </c>
      <c r="K1362" s="32">
        <f>K1363</f>
        <v>0</v>
      </c>
      <c r="L1362" s="32">
        <f t="shared" si="1199"/>
        <v>17179</v>
      </c>
      <c r="M1362" s="32">
        <f t="shared" si="1200"/>
        <v>17661.5</v>
      </c>
      <c r="N1362" s="32">
        <f t="shared" si="1201"/>
        <v>17661.5</v>
      </c>
      <c r="O1362" s="32">
        <f>O1363</f>
        <v>0</v>
      </c>
      <c r="P1362" s="32">
        <f>P1363</f>
        <v>0</v>
      </c>
      <c r="Q1362" s="32">
        <f>Q1363</f>
        <v>0</v>
      </c>
      <c r="R1362" s="32">
        <f t="shared" si="1219"/>
        <v>17179</v>
      </c>
      <c r="S1362" s="32">
        <f t="shared" si="1220"/>
        <v>17661.5</v>
      </c>
      <c r="T1362" s="32">
        <f t="shared" si="1221"/>
        <v>17661.5</v>
      </c>
      <c r="U1362" s="32">
        <f>U1363</f>
        <v>0</v>
      </c>
      <c r="V1362" s="32">
        <f t="shared" si="1202"/>
        <v>17179</v>
      </c>
      <c r="W1362" s="32">
        <f t="shared" si="1203"/>
        <v>17661.5</v>
      </c>
      <c r="X1362" s="32">
        <f t="shared" si="1204"/>
        <v>17661.5</v>
      </c>
      <c r="Y1362" s="32">
        <f>Y1363</f>
        <v>0</v>
      </c>
      <c r="Z1362" s="32">
        <f>Z1363</f>
        <v>0</v>
      </c>
      <c r="AA1362" s="32">
        <f>AA1363</f>
        <v>0</v>
      </c>
      <c r="AB1362" s="32">
        <f t="shared" si="1181"/>
        <v>17179</v>
      </c>
      <c r="AC1362" s="32">
        <f t="shared" si="1182"/>
        <v>17661.5</v>
      </c>
      <c r="AD1362" s="32">
        <f t="shared" si="1183"/>
        <v>17661.5</v>
      </c>
      <c r="AE1362" s="32">
        <f>AE1363</f>
        <v>0</v>
      </c>
      <c r="AF1362" s="33"/>
      <c r="AG1362" s="34"/>
      <c r="AH1362" s="1" t="str">
        <f t="shared" si="1184"/>
        <v/>
      </c>
    </row>
    <row r="1363">
      <c r="A1363" s="14" t="s">
        <v>888</v>
      </c>
      <c r="B1363" s="15">
        <v>100</v>
      </c>
      <c r="C1363" s="14" t="s">
        <v>238</v>
      </c>
      <c r="D1363" s="14" t="s">
        <v>50</v>
      </c>
      <c r="E1363" s="31" t="s">
        <v>885</v>
      </c>
      <c r="F1363" s="32">
        <v>17179</v>
      </c>
      <c r="G1363" s="32">
        <v>17661.5</v>
      </c>
      <c r="H1363" s="32">
        <v>17661.5</v>
      </c>
      <c r="I1363" s="32"/>
      <c r="J1363" s="32"/>
      <c r="K1363" s="32"/>
      <c r="L1363" s="32">
        <f t="shared" si="1199"/>
        <v>17179</v>
      </c>
      <c r="M1363" s="32">
        <f t="shared" si="1200"/>
        <v>17661.5</v>
      </c>
      <c r="N1363" s="32">
        <f t="shared" si="1201"/>
        <v>17661.5</v>
      </c>
      <c r="O1363" s="32"/>
      <c r="P1363" s="32"/>
      <c r="Q1363" s="32"/>
      <c r="R1363" s="32">
        <f t="shared" si="1219"/>
        <v>17179</v>
      </c>
      <c r="S1363" s="32">
        <f t="shared" si="1220"/>
        <v>17661.5</v>
      </c>
      <c r="T1363" s="32">
        <f t="shared" si="1221"/>
        <v>17661.5</v>
      </c>
      <c r="U1363" s="32"/>
      <c r="V1363" s="32">
        <f t="shared" si="1202"/>
        <v>17179</v>
      </c>
      <c r="W1363" s="32">
        <f t="shared" si="1203"/>
        <v>17661.5</v>
      </c>
      <c r="X1363" s="32">
        <f t="shared" si="1204"/>
        <v>17661.5</v>
      </c>
      <c r="Y1363" s="32"/>
      <c r="Z1363" s="32"/>
      <c r="AA1363" s="32"/>
      <c r="AB1363" s="32">
        <f t="shared" si="1181"/>
        <v>17179</v>
      </c>
      <c r="AC1363" s="32">
        <f t="shared" si="1182"/>
        <v>17661.5</v>
      </c>
      <c r="AD1363" s="32">
        <f t="shared" si="1183"/>
        <v>17661.5</v>
      </c>
      <c r="AE1363" s="32"/>
      <c r="AF1363" s="33"/>
      <c r="AG1363" s="34"/>
      <c r="AH1363" s="1" t="str">
        <f t="shared" si="1184"/>
        <v>0405</v>
      </c>
    </row>
    <row r="1364" ht="31.5">
      <c r="A1364" s="14" t="s">
        <v>888</v>
      </c>
      <c r="B1364" s="15" t="s">
        <v>48</v>
      </c>
      <c r="C1364" s="14"/>
      <c r="D1364" s="14"/>
      <c r="E1364" s="31" t="s">
        <v>49</v>
      </c>
      <c r="F1364" s="32">
        <f>F1365</f>
        <v>22900.5</v>
      </c>
      <c r="G1364" s="32">
        <f>G1365</f>
        <v>22418</v>
      </c>
      <c r="H1364" s="32">
        <f>H1365</f>
        <v>22418</v>
      </c>
      <c r="I1364" s="32">
        <f>I1365</f>
        <v>0</v>
      </c>
      <c r="J1364" s="32">
        <f>J1365</f>
        <v>0</v>
      </c>
      <c r="K1364" s="32">
        <f>K1365</f>
        <v>0</v>
      </c>
      <c r="L1364" s="32">
        <f t="shared" si="1199"/>
        <v>22900.5</v>
      </c>
      <c r="M1364" s="32">
        <f t="shared" si="1200"/>
        <v>22418</v>
      </c>
      <c r="N1364" s="32">
        <f t="shared" si="1201"/>
        <v>22418</v>
      </c>
      <c r="O1364" s="32">
        <f>O1365</f>
        <v>0</v>
      </c>
      <c r="P1364" s="32">
        <f>P1365</f>
        <v>0</v>
      </c>
      <c r="Q1364" s="32">
        <f>Q1365</f>
        <v>0</v>
      </c>
      <c r="R1364" s="32">
        <f t="shared" si="1219"/>
        <v>22900.5</v>
      </c>
      <c r="S1364" s="32">
        <f t="shared" si="1220"/>
        <v>22418</v>
      </c>
      <c r="T1364" s="32">
        <f t="shared" si="1221"/>
        <v>22418</v>
      </c>
      <c r="U1364" s="32">
        <f>U1365</f>
        <v>0</v>
      </c>
      <c r="V1364" s="32">
        <f t="shared" si="1202"/>
        <v>22900.5</v>
      </c>
      <c r="W1364" s="32">
        <f t="shared" si="1203"/>
        <v>22418</v>
      </c>
      <c r="X1364" s="32">
        <f t="shared" si="1204"/>
        <v>22418</v>
      </c>
      <c r="Y1364" s="32">
        <f>Y1365</f>
        <v>0</v>
      </c>
      <c r="Z1364" s="32">
        <f>Z1365</f>
        <v>0</v>
      </c>
      <c r="AA1364" s="32">
        <f>AA1365</f>
        <v>0</v>
      </c>
      <c r="AB1364" s="32">
        <f t="shared" si="1181"/>
        <v>22900.5</v>
      </c>
      <c r="AC1364" s="32">
        <f t="shared" si="1182"/>
        <v>22418</v>
      </c>
      <c r="AD1364" s="32">
        <f t="shared" si="1183"/>
        <v>22418</v>
      </c>
      <c r="AE1364" s="32">
        <f>AE1365</f>
        <v>0</v>
      </c>
      <c r="AF1364" s="33"/>
      <c r="AG1364" s="34"/>
      <c r="AH1364" s="1" t="str">
        <f t="shared" si="1184"/>
        <v/>
      </c>
    </row>
    <row r="1365">
      <c r="A1365" s="14" t="s">
        <v>888</v>
      </c>
      <c r="B1365" s="15">
        <v>200</v>
      </c>
      <c r="C1365" s="14" t="s">
        <v>238</v>
      </c>
      <c r="D1365" s="14" t="s">
        <v>50</v>
      </c>
      <c r="E1365" s="31" t="s">
        <v>885</v>
      </c>
      <c r="F1365" s="32">
        <v>22900.5</v>
      </c>
      <c r="G1365" s="32">
        <v>22418</v>
      </c>
      <c r="H1365" s="32">
        <v>22418</v>
      </c>
      <c r="I1365" s="32"/>
      <c r="J1365" s="32"/>
      <c r="K1365" s="32"/>
      <c r="L1365" s="32">
        <f t="shared" si="1199"/>
        <v>22900.5</v>
      </c>
      <c r="M1365" s="32">
        <f t="shared" si="1200"/>
        <v>22418</v>
      </c>
      <c r="N1365" s="32">
        <f t="shared" si="1201"/>
        <v>22418</v>
      </c>
      <c r="O1365" s="32"/>
      <c r="P1365" s="32"/>
      <c r="Q1365" s="32"/>
      <c r="R1365" s="32">
        <f t="shared" si="1219"/>
        <v>22900.5</v>
      </c>
      <c r="S1365" s="32">
        <f t="shared" si="1220"/>
        <v>22418</v>
      </c>
      <c r="T1365" s="32">
        <f t="shared" si="1221"/>
        <v>22418</v>
      </c>
      <c r="U1365" s="32"/>
      <c r="V1365" s="32">
        <f t="shared" si="1202"/>
        <v>22900.5</v>
      </c>
      <c r="W1365" s="32">
        <f t="shared" si="1203"/>
        <v>22418</v>
      </c>
      <c r="X1365" s="32">
        <f t="shared" si="1204"/>
        <v>22418</v>
      </c>
      <c r="Y1365" s="32"/>
      <c r="Z1365" s="32"/>
      <c r="AA1365" s="32"/>
      <c r="AB1365" s="32">
        <f t="shared" si="1181"/>
        <v>22900.5</v>
      </c>
      <c r="AC1365" s="32">
        <f t="shared" si="1182"/>
        <v>22418</v>
      </c>
      <c r="AD1365" s="32">
        <f t="shared" si="1183"/>
        <v>22418</v>
      </c>
      <c r="AE1365" s="32"/>
      <c r="AF1365" s="33"/>
      <c r="AG1365" s="34"/>
      <c r="AH1365" s="1" t="str">
        <f t="shared" si="1184"/>
        <v>0405</v>
      </c>
    </row>
    <row r="1366" ht="63">
      <c r="A1366" s="14" t="s">
        <v>890</v>
      </c>
      <c r="B1366" s="15"/>
      <c r="C1366" s="14"/>
      <c r="D1366" s="14"/>
      <c r="E1366" s="31" t="s">
        <v>891</v>
      </c>
      <c r="F1366" s="32">
        <f>F1367+F1372</f>
        <v>46136.200000000004</v>
      </c>
      <c r="G1366" s="32">
        <f>G1367+G1372</f>
        <v>47384.699999999997</v>
      </c>
      <c r="H1366" s="32">
        <f>H1367+H1372</f>
        <v>47384.699999999997</v>
      </c>
      <c r="I1366" s="32">
        <f>I1367+I1372</f>
        <v>0</v>
      </c>
      <c r="J1366" s="32">
        <f>J1367+J1372</f>
        <v>0</v>
      </c>
      <c r="K1366" s="32">
        <f>K1367+K1372</f>
        <v>0</v>
      </c>
      <c r="L1366" s="32">
        <f t="shared" si="1199"/>
        <v>46136.200000000004</v>
      </c>
      <c r="M1366" s="32">
        <f t="shared" si="1200"/>
        <v>47384.699999999997</v>
      </c>
      <c r="N1366" s="32">
        <f t="shared" si="1201"/>
        <v>47384.699999999997</v>
      </c>
      <c r="O1366" s="32">
        <f>O1367+O1372</f>
        <v>0</v>
      </c>
      <c r="P1366" s="32">
        <f>P1367+P1372</f>
        <v>0</v>
      </c>
      <c r="Q1366" s="32">
        <f>Q1367+Q1372</f>
        <v>0</v>
      </c>
      <c r="R1366" s="32">
        <f t="shared" si="1219"/>
        <v>46136.200000000004</v>
      </c>
      <c r="S1366" s="32">
        <f t="shared" si="1220"/>
        <v>47384.699999999997</v>
      </c>
      <c r="T1366" s="32">
        <f t="shared" si="1221"/>
        <v>47384.699999999997</v>
      </c>
      <c r="U1366" s="32">
        <f>U1367+U1372</f>
        <v>0</v>
      </c>
      <c r="V1366" s="32">
        <f t="shared" si="1202"/>
        <v>46136.200000000004</v>
      </c>
      <c r="W1366" s="32">
        <f t="shared" si="1203"/>
        <v>47384.699999999997</v>
      </c>
      <c r="X1366" s="32">
        <f t="shared" si="1204"/>
        <v>47384.699999999997</v>
      </c>
      <c r="Y1366" s="32">
        <f>Y1367+Y1372</f>
        <v>-599.10000000000002</v>
      </c>
      <c r="Z1366" s="32">
        <f>Z1367+Z1372</f>
        <v>0</v>
      </c>
      <c r="AA1366" s="32">
        <f>AA1367+AA1372</f>
        <v>0</v>
      </c>
      <c r="AB1366" s="32">
        <f t="shared" si="1181"/>
        <v>45537.100000000006</v>
      </c>
      <c r="AC1366" s="32">
        <f t="shared" si="1182"/>
        <v>47384.699999999997</v>
      </c>
      <c r="AD1366" s="32">
        <f t="shared" si="1183"/>
        <v>47384.699999999997</v>
      </c>
      <c r="AE1366" s="32">
        <f>AE1367+AE1372</f>
        <v>0</v>
      </c>
      <c r="AF1366" s="33"/>
      <c r="AG1366" s="34"/>
      <c r="AH1366" s="1" t="str">
        <f t="shared" si="1184"/>
        <v/>
      </c>
    </row>
    <row r="1367" ht="31.5">
      <c r="A1367" s="14" t="s">
        <v>892</v>
      </c>
      <c r="B1367" s="15"/>
      <c r="C1367" s="14"/>
      <c r="D1367" s="14"/>
      <c r="E1367" s="31" t="s">
        <v>179</v>
      </c>
      <c r="F1367" s="32">
        <f>F1368+F1370</f>
        <v>44531.900000000001</v>
      </c>
      <c r="G1367" s="32">
        <f>G1368+G1370</f>
        <v>45736</v>
      </c>
      <c r="H1367" s="32">
        <f>H1368+H1370</f>
        <v>45736</v>
      </c>
      <c r="I1367" s="32">
        <f>I1368+I1370</f>
        <v>0</v>
      </c>
      <c r="J1367" s="32">
        <f>J1368+J1370</f>
        <v>0</v>
      </c>
      <c r="K1367" s="32">
        <f>K1368+K1370</f>
        <v>0</v>
      </c>
      <c r="L1367" s="32">
        <f t="shared" si="1199"/>
        <v>44531.900000000001</v>
      </c>
      <c r="M1367" s="32">
        <f t="shared" si="1200"/>
        <v>45736</v>
      </c>
      <c r="N1367" s="32">
        <f t="shared" si="1201"/>
        <v>45736</v>
      </c>
      <c r="O1367" s="32">
        <f>O1368+O1370</f>
        <v>0</v>
      </c>
      <c r="P1367" s="32">
        <f>P1368+P1370</f>
        <v>0</v>
      </c>
      <c r="Q1367" s="32">
        <f>Q1368+Q1370</f>
        <v>0</v>
      </c>
      <c r="R1367" s="32">
        <f t="shared" si="1219"/>
        <v>44531.900000000001</v>
      </c>
      <c r="S1367" s="32">
        <f t="shared" si="1220"/>
        <v>45736</v>
      </c>
      <c r="T1367" s="32">
        <f t="shared" si="1221"/>
        <v>45736</v>
      </c>
      <c r="U1367" s="32">
        <f>U1368+U1370</f>
        <v>0</v>
      </c>
      <c r="V1367" s="32">
        <f t="shared" si="1202"/>
        <v>44531.900000000001</v>
      </c>
      <c r="W1367" s="32">
        <f t="shared" si="1203"/>
        <v>45736</v>
      </c>
      <c r="X1367" s="32">
        <f t="shared" si="1204"/>
        <v>45736</v>
      </c>
      <c r="Y1367" s="32">
        <f>Y1368+Y1370</f>
        <v>-599.10000000000002</v>
      </c>
      <c r="Z1367" s="32">
        <f>Z1368+Z1370</f>
        <v>0</v>
      </c>
      <c r="AA1367" s="32">
        <f>AA1368+AA1370</f>
        <v>0</v>
      </c>
      <c r="AB1367" s="32">
        <f t="shared" si="1181"/>
        <v>43932.800000000003</v>
      </c>
      <c r="AC1367" s="32">
        <f t="shared" si="1182"/>
        <v>45736</v>
      </c>
      <c r="AD1367" s="32">
        <f t="shared" si="1183"/>
        <v>45736</v>
      </c>
      <c r="AE1367" s="32">
        <f>AE1368+AE1370</f>
        <v>0</v>
      </c>
      <c r="AF1367" s="33"/>
      <c r="AG1367" s="34"/>
      <c r="AH1367" s="1" t="str">
        <f t="shared" si="1184"/>
        <v/>
      </c>
    </row>
    <row r="1368" ht="94.5">
      <c r="A1368" s="14" t="s">
        <v>892</v>
      </c>
      <c r="B1368" s="15" t="s">
        <v>151</v>
      </c>
      <c r="C1368" s="14"/>
      <c r="D1368" s="14"/>
      <c r="E1368" s="31" t="s">
        <v>152</v>
      </c>
      <c r="F1368" s="32">
        <f>F1369</f>
        <v>42874.900000000001</v>
      </c>
      <c r="G1368" s="32">
        <f>G1369</f>
        <v>44079</v>
      </c>
      <c r="H1368" s="32">
        <f>H1369</f>
        <v>44079</v>
      </c>
      <c r="I1368" s="32">
        <f>I1369</f>
        <v>0</v>
      </c>
      <c r="J1368" s="32">
        <f>J1369</f>
        <v>0</v>
      </c>
      <c r="K1368" s="32">
        <f>K1369</f>
        <v>0</v>
      </c>
      <c r="L1368" s="32">
        <f t="shared" si="1199"/>
        <v>42874.900000000001</v>
      </c>
      <c r="M1368" s="32">
        <f t="shared" si="1200"/>
        <v>44079</v>
      </c>
      <c r="N1368" s="32">
        <f t="shared" si="1201"/>
        <v>44079</v>
      </c>
      <c r="O1368" s="32">
        <f>O1369</f>
        <v>0</v>
      </c>
      <c r="P1368" s="32">
        <f>P1369</f>
        <v>0</v>
      </c>
      <c r="Q1368" s="32">
        <f>Q1369</f>
        <v>0</v>
      </c>
      <c r="R1368" s="32">
        <f t="shared" si="1219"/>
        <v>42874.900000000001</v>
      </c>
      <c r="S1368" s="32">
        <f t="shared" si="1220"/>
        <v>44079</v>
      </c>
      <c r="T1368" s="32">
        <f t="shared" si="1221"/>
        <v>44079</v>
      </c>
      <c r="U1368" s="32">
        <f>U1369</f>
        <v>0</v>
      </c>
      <c r="V1368" s="32">
        <f t="shared" si="1202"/>
        <v>42874.900000000001</v>
      </c>
      <c r="W1368" s="32">
        <f t="shared" si="1203"/>
        <v>44079</v>
      </c>
      <c r="X1368" s="32">
        <f t="shared" si="1204"/>
        <v>44079</v>
      </c>
      <c r="Y1368" s="32">
        <f>Y1369</f>
        <v>-599.10000000000002</v>
      </c>
      <c r="Z1368" s="32">
        <f>Z1369</f>
        <v>0</v>
      </c>
      <c r="AA1368" s="32">
        <f>AA1369</f>
        <v>0</v>
      </c>
      <c r="AB1368" s="32">
        <f t="shared" si="1181"/>
        <v>42275.800000000003</v>
      </c>
      <c r="AC1368" s="32">
        <f t="shared" si="1182"/>
        <v>44079</v>
      </c>
      <c r="AD1368" s="32">
        <f t="shared" si="1183"/>
        <v>44079</v>
      </c>
      <c r="AE1368" s="32">
        <f>AE1369</f>
        <v>0</v>
      </c>
      <c r="AF1368" s="33"/>
      <c r="AG1368" s="34"/>
      <c r="AH1368" s="1" t="str">
        <f t="shared" si="1184"/>
        <v/>
      </c>
    </row>
    <row r="1369" ht="31.5">
      <c r="A1369" s="14" t="s">
        <v>892</v>
      </c>
      <c r="B1369" s="15">
        <v>100</v>
      </c>
      <c r="C1369" s="14" t="s">
        <v>321</v>
      </c>
      <c r="D1369" s="14" t="s">
        <v>50</v>
      </c>
      <c r="E1369" s="31" t="s">
        <v>632</v>
      </c>
      <c r="F1369" s="32">
        <v>42874.900000000001</v>
      </c>
      <c r="G1369" s="32">
        <v>44079</v>
      </c>
      <c r="H1369" s="32">
        <v>44079</v>
      </c>
      <c r="I1369" s="32"/>
      <c r="J1369" s="32"/>
      <c r="K1369" s="32"/>
      <c r="L1369" s="32">
        <f t="shared" si="1199"/>
        <v>42874.900000000001</v>
      </c>
      <c r="M1369" s="32">
        <f t="shared" si="1200"/>
        <v>44079</v>
      </c>
      <c r="N1369" s="32">
        <f t="shared" si="1201"/>
        <v>44079</v>
      </c>
      <c r="O1369" s="32"/>
      <c r="P1369" s="32"/>
      <c r="Q1369" s="32"/>
      <c r="R1369" s="32">
        <f t="shared" si="1219"/>
        <v>42874.900000000001</v>
      </c>
      <c r="S1369" s="32">
        <f t="shared" si="1220"/>
        <v>44079</v>
      </c>
      <c r="T1369" s="32">
        <f t="shared" si="1221"/>
        <v>44079</v>
      </c>
      <c r="U1369" s="32"/>
      <c r="V1369" s="32">
        <f t="shared" si="1202"/>
        <v>42874.900000000001</v>
      </c>
      <c r="W1369" s="32">
        <f t="shared" si="1203"/>
        <v>44079</v>
      </c>
      <c r="X1369" s="32">
        <f t="shared" si="1204"/>
        <v>44079</v>
      </c>
      <c r="Y1369" s="32">
        <v>-599.10000000000002</v>
      </c>
      <c r="Z1369" s="32"/>
      <c r="AA1369" s="32"/>
      <c r="AB1369" s="32">
        <f t="shared" si="1181"/>
        <v>42275.800000000003</v>
      </c>
      <c r="AC1369" s="32">
        <f t="shared" si="1182"/>
        <v>44079</v>
      </c>
      <c r="AD1369" s="32">
        <f t="shared" si="1183"/>
        <v>44079</v>
      </c>
      <c r="AE1369" s="32"/>
      <c r="AF1369" s="33"/>
      <c r="AG1369" s="34"/>
      <c r="AH1369" s="1" t="str">
        <f t="shared" si="1184"/>
        <v>0605</v>
      </c>
    </row>
    <row r="1370" ht="31.5">
      <c r="A1370" s="14" t="s">
        <v>892</v>
      </c>
      <c r="B1370" s="15" t="s">
        <v>48</v>
      </c>
      <c r="C1370" s="14"/>
      <c r="D1370" s="14"/>
      <c r="E1370" s="31" t="s">
        <v>49</v>
      </c>
      <c r="F1370" s="32">
        <f>F1371</f>
        <v>1657</v>
      </c>
      <c r="G1370" s="32">
        <f>G1371</f>
        <v>1657</v>
      </c>
      <c r="H1370" s="32">
        <f>H1371</f>
        <v>1657</v>
      </c>
      <c r="I1370" s="32">
        <f>I1371</f>
        <v>0</v>
      </c>
      <c r="J1370" s="32">
        <f>J1371</f>
        <v>0</v>
      </c>
      <c r="K1370" s="32">
        <f>K1371</f>
        <v>0</v>
      </c>
      <c r="L1370" s="32">
        <f t="shared" si="1199"/>
        <v>1657</v>
      </c>
      <c r="M1370" s="32">
        <f t="shared" si="1200"/>
        <v>1657</v>
      </c>
      <c r="N1370" s="32">
        <f t="shared" si="1201"/>
        <v>1657</v>
      </c>
      <c r="O1370" s="32">
        <f>O1371</f>
        <v>0</v>
      </c>
      <c r="P1370" s="32">
        <f>P1371</f>
        <v>0</v>
      </c>
      <c r="Q1370" s="32">
        <f>Q1371</f>
        <v>0</v>
      </c>
      <c r="R1370" s="32">
        <f t="shared" si="1219"/>
        <v>1657</v>
      </c>
      <c r="S1370" s="32">
        <f t="shared" si="1220"/>
        <v>1657</v>
      </c>
      <c r="T1370" s="32">
        <f t="shared" si="1221"/>
        <v>1657</v>
      </c>
      <c r="U1370" s="32">
        <f>U1371</f>
        <v>0</v>
      </c>
      <c r="V1370" s="32">
        <f t="shared" si="1202"/>
        <v>1657</v>
      </c>
      <c r="W1370" s="32">
        <f t="shared" si="1203"/>
        <v>1657</v>
      </c>
      <c r="X1370" s="32">
        <f t="shared" si="1204"/>
        <v>1657</v>
      </c>
      <c r="Y1370" s="32">
        <f>Y1371</f>
        <v>0</v>
      </c>
      <c r="Z1370" s="32">
        <f>Z1371</f>
        <v>0</v>
      </c>
      <c r="AA1370" s="32">
        <f>AA1371</f>
        <v>0</v>
      </c>
      <c r="AB1370" s="32">
        <f t="shared" si="1181"/>
        <v>1657</v>
      </c>
      <c r="AC1370" s="32">
        <f t="shared" si="1182"/>
        <v>1657</v>
      </c>
      <c r="AD1370" s="32">
        <f t="shared" si="1183"/>
        <v>1657</v>
      </c>
      <c r="AE1370" s="32">
        <f>AE1371</f>
        <v>0</v>
      </c>
      <c r="AF1370" s="33"/>
      <c r="AG1370" s="34"/>
      <c r="AH1370" s="1" t="str">
        <f t="shared" si="1184"/>
        <v/>
      </c>
    </row>
    <row r="1371" ht="31.5">
      <c r="A1371" s="14" t="s">
        <v>892</v>
      </c>
      <c r="B1371" s="15">
        <v>200</v>
      </c>
      <c r="C1371" s="14" t="s">
        <v>321</v>
      </c>
      <c r="D1371" s="14" t="s">
        <v>50</v>
      </c>
      <c r="E1371" s="31" t="s">
        <v>632</v>
      </c>
      <c r="F1371" s="32">
        <v>1657</v>
      </c>
      <c r="G1371" s="32">
        <v>1657</v>
      </c>
      <c r="H1371" s="32">
        <v>1657</v>
      </c>
      <c r="I1371" s="32"/>
      <c r="J1371" s="32"/>
      <c r="K1371" s="32"/>
      <c r="L1371" s="32">
        <f t="shared" si="1199"/>
        <v>1657</v>
      </c>
      <c r="M1371" s="32">
        <f t="shared" si="1200"/>
        <v>1657</v>
      </c>
      <c r="N1371" s="32">
        <f t="shared" si="1201"/>
        <v>1657</v>
      </c>
      <c r="O1371" s="32"/>
      <c r="P1371" s="32"/>
      <c r="Q1371" s="32"/>
      <c r="R1371" s="32">
        <f t="shared" si="1219"/>
        <v>1657</v>
      </c>
      <c r="S1371" s="32">
        <f t="shared" si="1220"/>
        <v>1657</v>
      </c>
      <c r="T1371" s="32">
        <f t="shared" si="1221"/>
        <v>1657</v>
      </c>
      <c r="U1371" s="32"/>
      <c r="V1371" s="32">
        <f t="shared" si="1202"/>
        <v>1657</v>
      </c>
      <c r="W1371" s="32">
        <f t="shared" si="1203"/>
        <v>1657</v>
      </c>
      <c r="X1371" s="32">
        <f t="shared" si="1204"/>
        <v>1657</v>
      </c>
      <c r="Y1371" s="32"/>
      <c r="Z1371" s="32"/>
      <c r="AA1371" s="32"/>
      <c r="AB1371" s="32">
        <f t="shared" si="1181"/>
        <v>1657</v>
      </c>
      <c r="AC1371" s="32">
        <f t="shared" si="1182"/>
        <v>1657</v>
      </c>
      <c r="AD1371" s="32">
        <f t="shared" si="1183"/>
        <v>1657</v>
      </c>
      <c r="AE1371" s="32"/>
      <c r="AF1371" s="33"/>
      <c r="AG1371" s="34"/>
      <c r="AH1371" s="1" t="str">
        <f t="shared" si="1184"/>
        <v>0605</v>
      </c>
    </row>
    <row r="1372" ht="63">
      <c r="A1372" s="14" t="s">
        <v>893</v>
      </c>
      <c r="B1372" s="15"/>
      <c r="C1372" s="14"/>
      <c r="D1372" s="14"/>
      <c r="E1372" s="31" t="s">
        <v>894</v>
      </c>
      <c r="F1372" s="32">
        <f>F1373+F1375</f>
        <v>1604.3000000000002</v>
      </c>
      <c r="G1372" s="32">
        <f>G1373+G1375</f>
        <v>1648.6999999999998</v>
      </c>
      <c r="H1372" s="32">
        <f>H1373+H1375</f>
        <v>1648.6999999999998</v>
      </c>
      <c r="I1372" s="32">
        <f>I1373+I1375</f>
        <v>0</v>
      </c>
      <c r="J1372" s="32">
        <f>J1373+J1375</f>
        <v>0</v>
      </c>
      <c r="K1372" s="32">
        <f>K1373+K1375</f>
        <v>0</v>
      </c>
      <c r="L1372" s="32">
        <f t="shared" si="1199"/>
        <v>1604.3000000000002</v>
      </c>
      <c r="M1372" s="32">
        <f t="shared" si="1200"/>
        <v>1648.6999999999998</v>
      </c>
      <c r="N1372" s="32">
        <f t="shared" si="1201"/>
        <v>1648.6999999999998</v>
      </c>
      <c r="O1372" s="32">
        <f>O1373+O1375</f>
        <v>0</v>
      </c>
      <c r="P1372" s="32">
        <f>P1373+P1375</f>
        <v>0</v>
      </c>
      <c r="Q1372" s="32">
        <f>Q1373+Q1375</f>
        <v>0</v>
      </c>
      <c r="R1372" s="32">
        <f t="shared" si="1219"/>
        <v>1604.3000000000002</v>
      </c>
      <c r="S1372" s="32">
        <f t="shared" si="1220"/>
        <v>1648.6999999999998</v>
      </c>
      <c r="T1372" s="32">
        <f t="shared" si="1221"/>
        <v>1648.6999999999998</v>
      </c>
      <c r="U1372" s="32">
        <f>U1373+U1375</f>
        <v>0</v>
      </c>
      <c r="V1372" s="32">
        <f t="shared" si="1202"/>
        <v>1604.3000000000002</v>
      </c>
      <c r="W1372" s="32">
        <f t="shared" si="1203"/>
        <v>1648.6999999999998</v>
      </c>
      <c r="X1372" s="32">
        <f t="shared" si="1204"/>
        <v>1648.6999999999998</v>
      </c>
      <c r="Y1372" s="32">
        <f>Y1373+Y1375</f>
        <v>0</v>
      </c>
      <c r="Z1372" s="32">
        <f>Z1373+Z1375</f>
        <v>0</v>
      </c>
      <c r="AA1372" s="32">
        <f>AA1373+AA1375</f>
        <v>0</v>
      </c>
      <c r="AB1372" s="32">
        <f t="shared" si="1181"/>
        <v>1604.3000000000002</v>
      </c>
      <c r="AC1372" s="32">
        <f t="shared" si="1182"/>
        <v>1648.6999999999998</v>
      </c>
      <c r="AD1372" s="32">
        <f t="shared" si="1183"/>
        <v>1648.6999999999998</v>
      </c>
      <c r="AE1372" s="32">
        <f>AE1373+AE1375</f>
        <v>0</v>
      </c>
      <c r="AF1372" s="33"/>
      <c r="AG1372" s="34"/>
      <c r="AH1372" s="1" t="str">
        <f t="shared" si="1184"/>
        <v/>
      </c>
    </row>
    <row r="1373" ht="94.5">
      <c r="A1373" s="14" t="s">
        <v>893</v>
      </c>
      <c r="B1373" s="15" t="s">
        <v>151</v>
      </c>
      <c r="C1373" s="14"/>
      <c r="D1373" s="14"/>
      <c r="E1373" s="31" t="s">
        <v>152</v>
      </c>
      <c r="F1373" s="32">
        <f>F1374</f>
        <v>1354.3000000000002</v>
      </c>
      <c r="G1373" s="32">
        <f>G1374</f>
        <v>1398.6999999999998</v>
      </c>
      <c r="H1373" s="32">
        <f>H1374</f>
        <v>1398.6999999999998</v>
      </c>
      <c r="I1373" s="32">
        <f>I1374</f>
        <v>0</v>
      </c>
      <c r="J1373" s="32">
        <f>J1374</f>
        <v>0</v>
      </c>
      <c r="K1373" s="32">
        <f>K1374</f>
        <v>0</v>
      </c>
      <c r="L1373" s="32">
        <f t="shared" si="1199"/>
        <v>1354.3000000000002</v>
      </c>
      <c r="M1373" s="32">
        <f t="shared" si="1200"/>
        <v>1398.6999999999998</v>
      </c>
      <c r="N1373" s="32">
        <f t="shared" si="1201"/>
        <v>1398.6999999999998</v>
      </c>
      <c r="O1373" s="32">
        <f>O1374</f>
        <v>0</v>
      </c>
      <c r="P1373" s="32">
        <f>P1374</f>
        <v>0</v>
      </c>
      <c r="Q1373" s="32">
        <f>Q1374</f>
        <v>0</v>
      </c>
      <c r="R1373" s="32">
        <f t="shared" si="1219"/>
        <v>1354.3000000000002</v>
      </c>
      <c r="S1373" s="32">
        <f t="shared" si="1220"/>
        <v>1398.6999999999998</v>
      </c>
      <c r="T1373" s="32">
        <f t="shared" si="1221"/>
        <v>1398.6999999999998</v>
      </c>
      <c r="U1373" s="32">
        <f>U1374</f>
        <v>0</v>
      </c>
      <c r="V1373" s="32">
        <f t="shared" si="1202"/>
        <v>1354.3000000000002</v>
      </c>
      <c r="W1373" s="32">
        <f t="shared" si="1203"/>
        <v>1398.6999999999998</v>
      </c>
      <c r="X1373" s="32">
        <f t="shared" si="1204"/>
        <v>1398.6999999999998</v>
      </c>
      <c r="Y1373" s="32">
        <f>Y1374</f>
        <v>0</v>
      </c>
      <c r="Z1373" s="32">
        <f>Z1374</f>
        <v>0</v>
      </c>
      <c r="AA1373" s="32">
        <f>AA1374</f>
        <v>0</v>
      </c>
      <c r="AB1373" s="32">
        <f t="shared" si="1181"/>
        <v>1354.3000000000002</v>
      </c>
      <c r="AC1373" s="32">
        <f t="shared" si="1182"/>
        <v>1398.6999999999998</v>
      </c>
      <c r="AD1373" s="32">
        <f t="shared" si="1183"/>
        <v>1398.6999999999998</v>
      </c>
      <c r="AE1373" s="32">
        <f>AE1374</f>
        <v>0</v>
      </c>
      <c r="AF1373" s="33"/>
      <c r="AG1373" s="34"/>
      <c r="AH1373" s="1" t="str">
        <f t="shared" si="1184"/>
        <v/>
      </c>
    </row>
    <row r="1374" ht="31.5">
      <c r="A1374" s="14" t="s">
        <v>893</v>
      </c>
      <c r="B1374" s="15">
        <v>100</v>
      </c>
      <c r="C1374" s="14" t="s">
        <v>321</v>
      </c>
      <c r="D1374" s="14" t="s">
        <v>50</v>
      </c>
      <c r="E1374" s="31" t="s">
        <v>632</v>
      </c>
      <c r="F1374" s="32">
        <v>1354.3000000000002</v>
      </c>
      <c r="G1374" s="32">
        <v>1398.6999999999998</v>
      </c>
      <c r="H1374" s="32">
        <v>1398.6999999999998</v>
      </c>
      <c r="I1374" s="32"/>
      <c r="J1374" s="32"/>
      <c r="K1374" s="32"/>
      <c r="L1374" s="32">
        <f t="shared" si="1199"/>
        <v>1354.3000000000002</v>
      </c>
      <c r="M1374" s="32">
        <f t="shared" si="1200"/>
        <v>1398.6999999999998</v>
      </c>
      <c r="N1374" s="32">
        <f t="shared" si="1201"/>
        <v>1398.6999999999998</v>
      </c>
      <c r="O1374" s="32"/>
      <c r="P1374" s="32"/>
      <c r="Q1374" s="32"/>
      <c r="R1374" s="32">
        <f t="shared" si="1219"/>
        <v>1354.3000000000002</v>
      </c>
      <c r="S1374" s="32">
        <f t="shared" si="1220"/>
        <v>1398.6999999999998</v>
      </c>
      <c r="T1374" s="32">
        <f t="shared" si="1221"/>
        <v>1398.6999999999998</v>
      </c>
      <c r="U1374" s="32"/>
      <c r="V1374" s="32">
        <f t="shared" si="1202"/>
        <v>1354.3000000000002</v>
      </c>
      <c r="W1374" s="32">
        <f t="shared" si="1203"/>
        <v>1398.6999999999998</v>
      </c>
      <c r="X1374" s="32">
        <f t="shared" si="1204"/>
        <v>1398.6999999999998</v>
      </c>
      <c r="Y1374" s="32"/>
      <c r="Z1374" s="32"/>
      <c r="AA1374" s="32"/>
      <c r="AB1374" s="32">
        <f t="shared" si="1181"/>
        <v>1354.3000000000002</v>
      </c>
      <c r="AC1374" s="32">
        <f t="shared" si="1182"/>
        <v>1398.6999999999998</v>
      </c>
      <c r="AD1374" s="32">
        <f t="shared" si="1183"/>
        <v>1398.6999999999998</v>
      </c>
      <c r="AE1374" s="32"/>
      <c r="AF1374" s="33"/>
      <c r="AG1374" s="34"/>
      <c r="AH1374" s="1" t="str">
        <f t="shared" si="1184"/>
        <v>0605</v>
      </c>
    </row>
    <row r="1375" ht="31.5">
      <c r="A1375" s="14" t="s">
        <v>893</v>
      </c>
      <c r="B1375" s="15" t="s">
        <v>48</v>
      </c>
      <c r="C1375" s="14"/>
      <c r="D1375" s="14"/>
      <c r="E1375" s="31" t="s">
        <v>49</v>
      </c>
      <c r="F1375" s="32">
        <f>F1376</f>
        <v>250</v>
      </c>
      <c r="G1375" s="32">
        <f>G1376</f>
        <v>250</v>
      </c>
      <c r="H1375" s="32">
        <f>H1376</f>
        <v>250</v>
      </c>
      <c r="I1375" s="32">
        <f>I1376</f>
        <v>0</v>
      </c>
      <c r="J1375" s="32">
        <f>J1376</f>
        <v>0</v>
      </c>
      <c r="K1375" s="32">
        <f>K1376</f>
        <v>0</v>
      </c>
      <c r="L1375" s="32">
        <f t="shared" si="1199"/>
        <v>250</v>
      </c>
      <c r="M1375" s="32">
        <f t="shared" si="1200"/>
        <v>250</v>
      </c>
      <c r="N1375" s="32">
        <f t="shared" si="1201"/>
        <v>250</v>
      </c>
      <c r="O1375" s="32">
        <f>O1376</f>
        <v>0</v>
      </c>
      <c r="P1375" s="32">
        <f>P1376</f>
        <v>0</v>
      </c>
      <c r="Q1375" s="32">
        <f>Q1376</f>
        <v>0</v>
      </c>
      <c r="R1375" s="32">
        <f t="shared" si="1219"/>
        <v>250</v>
      </c>
      <c r="S1375" s="32">
        <f t="shared" si="1220"/>
        <v>250</v>
      </c>
      <c r="T1375" s="32">
        <f t="shared" si="1221"/>
        <v>250</v>
      </c>
      <c r="U1375" s="32">
        <f>U1376</f>
        <v>0</v>
      </c>
      <c r="V1375" s="32">
        <f t="shared" si="1202"/>
        <v>250</v>
      </c>
      <c r="W1375" s="32">
        <f t="shared" si="1203"/>
        <v>250</v>
      </c>
      <c r="X1375" s="32">
        <f t="shared" si="1204"/>
        <v>250</v>
      </c>
      <c r="Y1375" s="32">
        <f>Y1376</f>
        <v>0</v>
      </c>
      <c r="Z1375" s="32">
        <f>Z1376</f>
        <v>0</v>
      </c>
      <c r="AA1375" s="32">
        <f>AA1376</f>
        <v>0</v>
      </c>
      <c r="AB1375" s="32">
        <f t="shared" si="1181"/>
        <v>250</v>
      </c>
      <c r="AC1375" s="32">
        <f t="shared" si="1182"/>
        <v>250</v>
      </c>
      <c r="AD1375" s="32">
        <f t="shared" si="1183"/>
        <v>250</v>
      </c>
      <c r="AE1375" s="32">
        <f>AE1376</f>
        <v>0</v>
      </c>
      <c r="AF1375" s="33"/>
      <c r="AG1375" s="34"/>
      <c r="AH1375" s="1" t="str">
        <f t="shared" si="1184"/>
        <v/>
      </c>
    </row>
    <row r="1376" ht="31.5">
      <c r="A1376" s="14" t="s">
        <v>893</v>
      </c>
      <c r="B1376" s="15" t="s">
        <v>48</v>
      </c>
      <c r="C1376" s="14" t="s">
        <v>321</v>
      </c>
      <c r="D1376" s="14" t="s">
        <v>50</v>
      </c>
      <c r="E1376" s="31" t="s">
        <v>632</v>
      </c>
      <c r="F1376" s="32">
        <v>250</v>
      </c>
      <c r="G1376" s="32">
        <v>250</v>
      </c>
      <c r="H1376" s="32">
        <v>250</v>
      </c>
      <c r="I1376" s="32"/>
      <c r="J1376" s="32"/>
      <c r="K1376" s="32"/>
      <c r="L1376" s="32">
        <f t="shared" si="1199"/>
        <v>250</v>
      </c>
      <c r="M1376" s="32">
        <f t="shared" si="1200"/>
        <v>250</v>
      </c>
      <c r="N1376" s="32">
        <f t="shared" si="1201"/>
        <v>250</v>
      </c>
      <c r="O1376" s="32"/>
      <c r="P1376" s="32"/>
      <c r="Q1376" s="32"/>
      <c r="R1376" s="32">
        <f t="shared" si="1219"/>
        <v>250</v>
      </c>
      <c r="S1376" s="32">
        <f t="shared" si="1220"/>
        <v>250</v>
      </c>
      <c r="T1376" s="32">
        <f t="shared" si="1221"/>
        <v>250</v>
      </c>
      <c r="U1376" s="32"/>
      <c r="V1376" s="32">
        <f t="shared" si="1202"/>
        <v>250</v>
      </c>
      <c r="W1376" s="32">
        <f t="shared" si="1203"/>
        <v>250</v>
      </c>
      <c r="X1376" s="32">
        <f t="shared" si="1204"/>
        <v>250</v>
      </c>
      <c r="Y1376" s="32"/>
      <c r="Z1376" s="32"/>
      <c r="AA1376" s="32"/>
      <c r="AB1376" s="32">
        <f t="shared" si="1181"/>
        <v>250</v>
      </c>
      <c r="AC1376" s="32">
        <f t="shared" si="1182"/>
        <v>250</v>
      </c>
      <c r="AD1376" s="32">
        <f t="shared" si="1183"/>
        <v>250</v>
      </c>
      <c r="AE1376" s="32"/>
      <c r="AF1376" s="33"/>
      <c r="AG1376" s="34"/>
      <c r="AH1376" s="1" t="str">
        <f t="shared" si="1184"/>
        <v>0605</v>
      </c>
    </row>
    <row r="1377" s="17" customFormat="1" ht="31.5">
      <c r="A1377" s="18" t="s">
        <v>895</v>
      </c>
      <c r="B1377" s="19"/>
      <c r="C1377" s="18"/>
      <c r="D1377" s="18"/>
      <c r="E1377" s="20" t="s">
        <v>896</v>
      </c>
      <c r="F1377" s="21">
        <f>F1378+F1392+F1397+F1422</f>
        <v>3472528.7999999998</v>
      </c>
      <c r="G1377" s="21">
        <f>G1378+G1392+G1397+G1422</f>
        <v>3314963.2999999998</v>
      </c>
      <c r="H1377" s="21">
        <f>H1378+H1392+H1397+H1422</f>
        <v>3261960.6000000006</v>
      </c>
      <c r="I1377" s="21">
        <f>I1378+I1392+I1397+I1422</f>
        <v>-112796.90000000001</v>
      </c>
      <c r="J1377" s="21">
        <f>J1378+J1392+J1397+J1422</f>
        <v>-82988.199999999997</v>
      </c>
      <c r="K1377" s="21">
        <f>K1378+K1392+K1397+K1422</f>
        <v>-82988.199999999997</v>
      </c>
      <c r="L1377" s="21">
        <f t="shared" si="1199"/>
        <v>3359731.8999999999</v>
      </c>
      <c r="M1377" s="21">
        <f t="shared" si="1200"/>
        <v>3231975.0999999996</v>
      </c>
      <c r="N1377" s="21">
        <f t="shared" si="1201"/>
        <v>3178972.4000000004</v>
      </c>
      <c r="O1377" s="21">
        <f>O1378+O1392+O1397+O1422</f>
        <v>68001.047000000006</v>
      </c>
      <c r="P1377" s="21">
        <f>P1378+P1392+P1397+P1422</f>
        <v>42.600000000000001</v>
      </c>
      <c r="Q1377" s="21">
        <f>Q1378+Q1392+Q1397+Q1422</f>
        <v>-2711.5999999999999</v>
      </c>
      <c r="R1377" s="21">
        <f t="shared" si="1219"/>
        <v>3427732.9469999997</v>
      </c>
      <c r="S1377" s="21">
        <f t="shared" si="1220"/>
        <v>3232017.6999999997</v>
      </c>
      <c r="T1377" s="21">
        <f t="shared" si="1221"/>
        <v>3176260.8000000003</v>
      </c>
      <c r="U1377" s="21">
        <f>U1378+U1392+U1397+U1422</f>
        <v>0</v>
      </c>
      <c r="V1377" s="21">
        <f t="shared" si="1202"/>
        <v>3427732.9469999997</v>
      </c>
      <c r="W1377" s="21">
        <f t="shared" si="1203"/>
        <v>3232017.6999999997</v>
      </c>
      <c r="X1377" s="21">
        <f t="shared" si="1204"/>
        <v>3176260.8000000003</v>
      </c>
      <c r="Y1377" s="21">
        <f>Y1378+Y1392+Y1397+Y1422</f>
        <v>-77138.348000000013</v>
      </c>
      <c r="Z1377" s="21">
        <f>Z1378+Z1392+Z1397+Z1422</f>
        <v>-48329.347999999998</v>
      </c>
      <c r="AA1377" s="21">
        <f>AA1378+AA1392+AA1397+AA1422</f>
        <v>0</v>
      </c>
      <c r="AB1377" s="21">
        <f t="shared" si="1181"/>
        <v>3350594.5989999995</v>
      </c>
      <c r="AC1377" s="21">
        <f t="shared" si="1182"/>
        <v>3183688.352</v>
      </c>
      <c r="AD1377" s="21">
        <f t="shared" si="1183"/>
        <v>3176260.8000000003</v>
      </c>
      <c r="AE1377" s="21">
        <f>AE1378+AE1392+AE1397+AE1422</f>
        <v>0</v>
      </c>
      <c r="AF1377" s="22"/>
      <c r="AG1377" s="23"/>
      <c r="AH1377" s="17" t="str">
        <f t="shared" si="1184"/>
        <v/>
      </c>
    </row>
    <row r="1378" s="24" customFormat="1" ht="31.5">
      <c r="A1378" s="25" t="s">
        <v>897</v>
      </c>
      <c r="B1378" s="26"/>
      <c r="C1378" s="25"/>
      <c r="D1378" s="25"/>
      <c r="E1378" s="27" t="s">
        <v>363</v>
      </c>
      <c r="F1378" s="28">
        <f t="shared" ref="F1378:F1395" si="1250">F1379</f>
        <v>1760417.7999999998</v>
      </c>
      <c r="G1378" s="28">
        <f>G1379</f>
        <v>1775683.5</v>
      </c>
      <c r="H1378" s="28">
        <f t="shared" ref="H1378:H1395" si="1251">H1379</f>
        <v>1887072.3</v>
      </c>
      <c r="I1378" s="28">
        <f>I1379</f>
        <v>0</v>
      </c>
      <c r="J1378" s="28">
        <f>J1379</f>
        <v>0</v>
      </c>
      <c r="K1378" s="28">
        <f>K1379</f>
        <v>0</v>
      </c>
      <c r="L1378" s="28">
        <f t="shared" si="1199"/>
        <v>1760417.7999999998</v>
      </c>
      <c r="M1378" s="28">
        <f t="shared" si="1200"/>
        <v>1775683.5</v>
      </c>
      <c r="N1378" s="28">
        <f t="shared" si="1201"/>
        <v>1887072.3</v>
      </c>
      <c r="O1378" s="28">
        <f>O1379</f>
        <v>0</v>
      </c>
      <c r="P1378" s="28">
        <f>P1379</f>
        <v>0</v>
      </c>
      <c r="Q1378" s="28">
        <f>Q1379</f>
        <v>0</v>
      </c>
      <c r="R1378" s="28">
        <f t="shared" si="1219"/>
        <v>1760417.7999999998</v>
      </c>
      <c r="S1378" s="28">
        <f t="shared" si="1220"/>
        <v>1775683.5</v>
      </c>
      <c r="T1378" s="28">
        <f t="shared" si="1221"/>
        <v>1887072.3</v>
      </c>
      <c r="U1378" s="28">
        <f>U1379</f>
        <v>0</v>
      </c>
      <c r="V1378" s="28">
        <f t="shared" si="1202"/>
        <v>1760417.7999999998</v>
      </c>
      <c r="W1378" s="28">
        <f t="shared" si="1203"/>
        <v>1775683.5</v>
      </c>
      <c r="X1378" s="28">
        <f t="shared" si="1204"/>
        <v>1887072.3</v>
      </c>
      <c r="Y1378" s="28">
        <f>Y1379</f>
        <v>48329.347999999998</v>
      </c>
      <c r="Z1378" s="28">
        <f>Z1379</f>
        <v>-48329.347999999998</v>
      </c>
      <c r="AA1378" s="28">
        <f>AA1379</f>
        <v>-11445.052</v>
      </c>
      <c r="AB1378" s="28">
        <f t="shared" si="1181"/>
        <v>1808747.1479999998</v>
      </c>
      <c r="AC1378" s="28">
        <f t="shared" si="1182"/>
        <v>1727354.152</v>
      </c>
      <c r="AD1378" s="28">
        <f t="shared" si="1183"/>
        <v>1875627.2480000001</v>
      </c>
      <c r="AE1378" s="28">
        <f>AE1379</f>
        <v>0</v>
      </c>
      <c r="AF1378" s="29"/>
      <c r="AG1378" s="30"/>
      <c r="AH1378" s="24" t="str">
        <f t="shared" si="1184"/>
        <v/>
      </c>
    </row>
    <row r="1379">
      <c r="A1379" s="14" t="s">
        <v>898</v>
      </c>
      <c r="B1379" s="15"/>
      <c r="C1379" s="14"/>
      <c r="D1379" s="14"/>
      <c r="E1379" s="31" t="s">
        <v>899</v>
      </c>
      <c r="F1379" s="32">
        <f>F1386+F1389+F1380+F1383</f>
        <v>1760417.7999999998</v>
      </c>
      <c r="G1379" s="32">
        <f>G1386+G1389+G1380+G1383</f>
        <v>1775683.5</v>
      </c>
      <c r="H1379" s="32">
        <f>H1386+H1389+H1380+H1383</f>
        <v>1887072.3</v>
      </c>
      <c r="I1379" s="32">
        <f>I1386+I1389+I1380+I1383</f>
        <v>0</v>
      </c>
      <c r="J1379" s="32">
        <f>J1386+J1389+J1380+J1383</f>
        <v>0</v>
      </c>
      <c r="K1379" s="32">
        <f>K1386+K1389+K1380+K1383</f>
        <v>0</v>
      </c>
      <c r="L1379" s="32">
        <f t="shared" si="1199"/>
        <v>1760417.7999999998</v>
      </c>
      <c r="M1379" s="32">
        <f t="shared" si="1200"/>
        <v>1775683.5</v>
      </c>
      <c r="N1379" s="32">
        <f t="shared" si="1201"/>
        <v>1887072.3</v>
      </c>
      <c r="O1379" s="32">
        <f>O1386+O1389+O1380+O1383</f>
        <v>0</v>
      </c>
      <c r="P1379" s="32">
        <f>P1386+P1389+P1380+P1383</f>
        <v>0</v>
      </c>
      <c r="Q1379" s="32">
        <f>Q1386+Q1389+Q1380+Q1383</f>
        <v>0</v>
      </c>
      <c r="R1379" s="32">
        <f t="shared" si="1219"/>
        <v>1760417.7999999998</v>
      </c>
      <c r="S1379" s="32">
        <f t="shared" si="1220"/>
        <v>1775683.5</v>
      </c>
      <c r="T1379" s="32">
        <f t="shared" si="1221"/>
        <v>1887072.3</v>
      </c>
      <c r="U1379" s="32">
        <f>U1386+U1389+U1380+U1383</f>
        <v>0</v>
      </c>
      <c r="V1379" s="32">
        <f t="shared" si="1202"/>
        <v>1760417.7999999998</v>
      </c>
      <c r="W1379" s="32">
        <f t="shared" si="1203"/>
        <v>1775683.5</v>
      </c>
      <c r="X1379" s="32">
        <f t="shared" si="1204"/>
        <v>1887072.3</v>
      </c>
      <c r="Y1379" s="32">
        <f>Y1386+Y1389+Y1380+Y1383</f>
        <v>48329.347999999998</v>
      </c>
      <c r="Z1379" s="32">
        <f>Z1386+Z1389+Z1380+Z1383</f>
        <v>-48329.347999999998</v>
      </c>
      <c r="AA1379" s="32">
        <f>AA1386+AA1389+AA1380+AA1383</f>
        <v>-11445.052</v>
      </c>
      <c r="AB1379" s="32">
        <f t="shared" si="1181"/>
        <v>1808747.1479999998</v>
      </c>
      <c r="AC1379" s="32">
        <f t="shared" si="1182"/>
        <v>1727354.152</v>
      </c>
      <c r="AD1379" s="32">
        <f t="shared" si="1183"/>
        <v>1875627.2480000001</v>
      </c>
      <c r="AE1379" s="32">
        <f>AE1386+AE1389+AE1380+AE1383</f>
        <v>0</v>
      </c>
      <c r="AF1379" s="33"/>
      <c r="AG1379" s="34"/>
      <c r="AH1379" s="1" t="str">
        <f t="shared" si="1184"/>
        <v/>
      </c>
    </row>
    <row r="1380" ht="47.25">
      <c r="A1380" s="14" t="s">
        <v>900</v>
      </c>
      <c r="B1380" s="15"/>
      <c r="C1380" s="14"/>
      <c r="D1380" s="14"/>
      <c r="E1380" s="31" t="s">
        <v>901</v>
      </c>
      <c r="F1380" s="32">
        <f t="shared" ref="F1380:F1384" si="1252">F1381</f>
        <v>784891.90000000002</v>
      </c>
      <c r="G1380" s="32">
        <f t="shared" ref="G1380:G1395" si="1253">G1381</f>
        <v>885996.09999999998</v>
      </c>
      <c r="H1380" s="32">
        <f t="shared" ref="H1380:H1384" si="1254">H1381</f>
        <v>808023.09999999998</v>
      </c>
      <c r="I1380" s="32">
        <f t="shared" ref="I1380:I1395" si="1255">I1381</f>
        <v>0</v>
      </c>
      <c r="J1380" s="32">
        <f t="shared" ref="J1380:J1395" si="1256">J1381</f>
        <v>0</v>
      </c>
      <c r="K1380" s="32">
        <f t="shared" ref="K1380:K1395" si="1257">K1381</f>
        <v>0</v>
      </c>
      <c r="L1380" s="32">
        <f t="shared" si="1199"/>
        <v>784891.90000000002</v>
      </c>
      <c r="M1380" s="32">
        <f t="shared" si="1200"/>
        <v>885996.09999999998</v>
      </c>
      <c r="N1380" s="32">
        <f t="shared" si="1201"/>
        <v>808023.09999999998</v>
      </c>
      <c r="O1380" s="32">
        <f t="shared" ref="O1380:O1395" si="1258">O1381</f>
        <v>0</v>
      </c>
      <c r="P1380" s="32">
        <f t="shared" ref="P1380:P1395" si="1259">P1381</f>
        <v>0</v>
      </c>
      <c r="Q1380" s="32">
        <f t="shared" ref="Q1380:Q1395" si="1260">Q1381</f>
        <v>0</v>
      </c>
      <c r="R1380" s="32">
        <f t="shared" si="1219"/>
        <v>784891.90000000002</v>
      </c>
      <c r="S1380" s="32">
        <f t="shared" si="1220"/>
        <v>885996.09999999998</v>
      </c>
      <c r="T1380" s="32">
        <f t="shared" si="1221"/>
        <v>808023.09999999998</v>
      </c>
      <c r="U1380" s="32">
        <f t="shared" ref="U1380:U1395" si="1261">U1381</f>
        <v>0</v>
      </c>
      <c r="V1380" s="32">
        <f t="shared" si="1202"/>
        <v>784891.90000000002</v>
      </c>
      <c r="W1380" s="32">
        <f t="shared" si="1203"/>
        <v>885996.09999999998</v>
      </c>
      <c r="X1380" s="32">
        <f t="shared" si="1204"/>
        <v>808023.09999999998</v>
      </c>
      <c r="Y1380" s="32">
        <f t="shared" ref="Y1380:Y1395" si="1262">Y1381</f>
        <v>0</v>
      </c>
      <c r="Z1380" s="32">
        <f t="shared" ref="Z1380:Z1395" si="1263">Z1381</f>
        <v>0</v>
      </c>
      <c r="AA1380" s="32">
        <f t="shared" ref="AA1380:AA1395" si="1264">AA1381</f>
        <v>0</v>
      </c>
      <c r="AB1380" s="32">
        <f t="shared" si="1181"/>
        <v>784891.90000000002</v>
      </c>
      <c r="AC1380" s="32">
        <f t="shared" si="1182"/>
        <v>885996.09999999998</v>
      </c>
      <c r="AD1380" s="32">
        <f t="shared" si="1183"/>
        <v>808023.09999999998</v>
      </c>
      <c r="AE1380" s="32">
        <f t="shared" ref="AE1380:AE1395" si="1265">AE1381</f>
        <v>0</v>
      </c>
      <c r="AF1380" s="33"/>
      <c r="AG1380" s="34"/>
      <c r="AH1380" s="1" t="str">
        <f t="shared" si="1184"/>
        <v/>
      </c>
    </row>
    <row r="1381" ht="47.25">
      <c r="A1381" s="14" t="s">
        <v>900</v>
      </c>
      <c r="B1381" s="15" t="s">
        <v>29</v>
      </c>
      <c r="C1381" s="14"/>
      <c r="D1381" s="14"/>
      <c r="E1381" s="31" t="s">
        <v>30</v>
      </c>
      <c r="F1381" s="32">
        <f t="shared" si="1252"/>
        <v>784891.90000000002</v>
      </c>
      <c r="G1381" s="32">
        <f t="shared" si="1253"/>
        <v>885996.09999999998</v>
      </c>
      <c r="H1381" s="32">
        <f t="shared" si="1254"/>
        <v>808023.09999999998</v>
      </c>
      <c r="I1381" s="32">
        <f t="shared" si="1255"/>
        <v>0</v>
      </c>
      <c r="J1381" s="32">
        <f t="shared" si="1256"/>
        <v>0</v>
      </c>
      <c r="K1381" s="32">
        <f t="shared" si="1257"/>
        <v>0</v>
      </c>
      <c r="L1381" s="32">
        <f t="shared" si="1199"/>
        <v>784891.90000000002</v>
      </c>
      <c r="M1381" s="32">
        <f t="shared" si="1200"/>
        <v>885996.09999999998</v>
      </c>
      <c r="N1381" s="32">
        <f t="shared" si="1201"/>
        <v>808023.09999999998</v>
      </c>
      <c r="O1381" s="32">
        <f t="shared" si="1258"/>
        <v>0</v>
      </c>
      <c r="P1381" s="32">
        <f t="shared" si="1259"/>
        <v>0</v>
      </c>
      <c r="Q1381" s="32">
        <f t="shared" si="1260"/>
        <v>0</v>
      </c>
      <c r="R1381" s="32">
        <f t="shared" si="1219"/>
        <v>784891.90000000002</v>
      </c>
      <c r="S1381" s="32">
        <f t="shared" si="1220"/>
        <v>885996.09999999998</v>
      </c>
      <c r="T1381" s="32">
        <f t="shared" si="1221"/>
        <v>808023.09999999998</v>
      </c>
      <c r="U1381" s="32">
        <f t="shared" si="1261"/>
        <v>0</v>
      </c>
      <c r="V1381" s="32">
        <f t="shared" si="1202"/>
        <v>784891.90000000002</v>
      </c>
      <c r="W1381" s="32">
        <f t="shared" si="1203"/>
        <v>885996.09999999998</v>
      </c>
      <c r="X1381" s="32">
        <f t="shared" si="1204"/>
        <v>808023.09999999998</v>
      </c>
      <c r="Y1381" s="32">
        <f t="shared" si="1262"/>
        <v>0</v>
      </c>
      <c r="Z1381" s="32">
        <f t="shared" si="1263"/>
        <v>0</v>
      </c>
      <c r="AA1381" s="32">
        <f t="shared" si="1264"/>
        <v>0</v>
      </c>
      <c r="AB1381" s="32">
        <f t="shared" si="1181"/>
        <v>784891.90000000002</v>
      </c>
      <c r="AC1381" s="32">
        <f t="shared" si="1182"/>
        <v>885996.09999999998</v>
      </c>
      <c r="AD1381" s="32">
        <f t="shared" si="1183"/>
        <v>808023.09999999998</v>
      </c>
      <c r="AE1381" s="32">
        <f t="shared" si="1265"/>
        <v>0</v>
      </c>
      <c r="AF1381" s="33"/>
      <c r="AG1381" s="34"/>
      <c r="AH1381" s="1" t="str">
        <f t="shared" si="1184"/>
        <v/>
      </c>
    </row>
    <row r="1382">
      <c r="A1382" s="14" t="s">
        <v>900</v>
      </c>
      <c r="B1382" s="15">
        <v>400</v>
      </c>
      <c r="C1382" s="14" t="s">
        <v>50</v>
      </c>
      <c r="D1382" s="14" t="s">
        <v>31</v>
      </c>
      <c r="E1382" s="31" t="s">
        <v>722</v>
      </c>
      <c r="F1382" s="32">
        <v>784891.90000000002</v>
      </c>
      <c r="G1382" s="32">
        <v>885996.09999999998</v>
      </c>
      <c r="H1382" s="32">
        <v>808023.09999999998</v>
      </c>
      <c r="I1382" s="32"/>
      <c r="J1382" s="32"/>
      <c r="K1382" s="32"/>
      <c r="L1382" s="32">
        <f t="shared" si="1199"/>
        <v>784891.90000000002</v>
      </c>
      <c r="M1382" s="32">
        <f t="shared" si="1200"/>
        <v>885996.09999999998</v>
      </c>
      <c r="N1382" s="32">
        <f t="shared" si="1201"/>
        <v>808023.09999999998</v>
      </c>
      <c r="O1382" s="32"/>
      <c r="P1382" s="32"/>
      <c r="Q1382" s="32"/>
      <c r="R1382" s="32">
        <f t="shared" si="1219"/>
        <v>784891.90000000002</v>
      </c>
      <c r="S1382" s="32">
        <f t="shared" si="1220"/>
        <v>885996.09999999998</v>
      </c>
      <c r="T1382" s="32">
        <f t="shared" si="1221"/>
        <v>808023.09999999998</v>
      </c>
      <c r="U1382" s="32"/>
      <c r="V1382" s="32">
        <f t="shared" si="1202"/>
        <v>784891.90000000002</v>
      </c>
      <c r="W1382" s="32">
        <f t="shared" si="1203"/>
        <v>885996.09999999998</v>
      </c>
      <c r="X1382" s="32">
        <f t="shared" si="1204"/>
        <v>808023.09999999998</v>
      </c>
      <c r="Y1382" s="32"/>
      <c r="Z1382" s="32"/>
      <c r="AA1382" s="32"/>
      <c r="AB1382" s="32">
        <f t="shared" si="1181"/>
        <v>784891.90000000002</v>
      </c>
      <c r="AC1382" s="32">
        <f t="shared" si="1182"/>
        <v>885996.09999999998</v>
      </c>
      <c r="AD1382" s="32">
        <f t="shared" si="1183"/>
        <v>808023.09999999998</v>
      </c>
      <c r="AE1382" s="32"/>
      <c r="AF1382" s="33"/>
      <c r="AG1382" s="34"/>
      <c r="AH1382" s="1" t="str">
        <f t="shared" si="1184"/>
        <v>0501</v>
      </c>
    </row>
    <row r="1383" ht="47.25">
      <c r="A1383" s="14" t="s">
        <v>902</v>
      </c>
      <c r="B1383" s="15"/>
      <c r="C1383" s="14"/>
      <c r="D1383" s="14"/>
      <c r="E1383" s="31" t="s">
        <v>903</v>
      </c>
      <c r="F1383" s="32">
        <f t="shared" si="1252"/>
        <v>431001.59999999998</v>
      </c>
      <c r="G1383" s="32">
        <f t="shared" si="1253"/>
        <v>361133.29999999999</v>
      </c>
      <c r="H1383" s="32">
        <f t="shared" si="1254"/>
        <v>152350.29999999999</v>
      </c>
      <c r="I1383" s="32">
        <f t="shared" si="1255"/>
        <v>0</v>
      </c>
      <c r="J1383" s="32">
        <f t="shared" si="1256"/>
        <v>0</v>
      </c>
      <c r="K1383" s="32">
        <f t="shared" si="1257"/>
        <v>0</v>
      </c>
      <c r="L1383" s="32">
        <f t="shared" si="1199"/>
        <v>431001.59999999998</v>
      </c>
      <c r="M1383" s="32">
        <f t="shared" si="1200"/>
        <v>361133.29999999999</v>
      </c>
      <c r="N1383" s="32">
        <f t="shared" si="1201"/>
        <v>152350.29999999999</v>
      </c>
      <c r="O1383" s="32">
        <f t="shared" si="1258"/>
        <v>0</v>
      </c>
      <c r="P1383" s="32">
        <f t="shared" si="1259"/>
        <v>0</v>
      </c>
      <c r="Q1383" s="32">
        <f t="shared" si="1260"/>
        <v>0</v>
      </c>
      <c r="R1383" s="32">
        <f t="shared" si="1219"/>
        <v>431001.59999999998</v>
      </c>
      <c r="S1383" s="32">
        <f t="shared" si="1220"/>
        <v>361133.29999999999</v>
      </c>
      <c r="T1383" s="32">
        <f t="shared" si="1221"/>
        <v>152350.29999999999</v>
      </c>
      <c r="U1383" s="32">
        <f t="shared" si="1261"/>
        <v>0</v>
      </c>
      <c r="V1383" s="32">
        <f t="shared" si="1202"/>
        <v>431001.59999999998</v>
      </c>
      <c r="W1383" s="32">
        <f t="shared" si="1203"/>
        <v>361133.29999999999</v>
      </c>
      <c r="X1383" s="32">
        <f t="shared" si="1204"/>
        <v>152350.29999999999</v>
      </c>
      <c r="Y1383" s="32">
        <f t="shared" si="1262"/>
        <v>0</v>
      </c>
      <c r="Z1383" s="32">
        <f t="shared" si="1263"/>
        <v>0</v>
      </c>
      <c r="AA1383" s="32">
        <f t="shared" si="1264"/>
        <v>0</v>
      </c>
      <c r="AB1383" s="32">
        <f t="shared" si="1181"/>
        <v>431001.59999999998</v>
      </c>
      <c r="AC1383" s="32">
        <f t="shared" si="1182"/>
        <v>361133.29999999999</v>
      </c>
      <c r="AD1383" s="32">
        <f t="shared" si="1183"/>
        <v>152350.29999999999</v>
      </c>
      <c r="AE1383" s="32">
        <f t="shared" si="1265"/>
        <v>0</v>
      </c>
      <c r="AF1383" s="33"/>
      <c r="AG1383" s="34"/>
      <c r="AH1383" s="1" t="str">
        <f t="shared" si="1184"/>
        <v/>
      </c>
    </row>
    <row r="1384" ht="47.25">
      <c r="A1384" s="14" t="s">
        <v>902</v>
      </c>
      <c r="B1384" s="15" t="s">
        <v>29</v>
      </c>
      <c r="C1384" s="14"/>
      <c r="D1384" s="14"/>
      <c r="E1384" s="31" t="s">
        <v>30</v>
      </c>
      <c r="F1384" s="32">
        <f t="shared" si="1252"/>
        <v>431001.59999999998</v>
      </c>
      <c r="G1384" s="32">
        <f t="shared" si="1253"/>
        <v>361133.29999999999</v>
      </c>
      <c r="H1384" s="32">
        <f t="shared" si="1254"/>
        <v>152350.29999999999</v>
      </c>
      <c r="I1384" s="32">
        <f t="shared" si="1255"/>
        <v>0</v>
      </c>
      <c r="J1384" s="32">
        <f t="shared" si="1256"/>
        <v>0</v>
      </c>
      <c r="K1384" s="32">
        <f t="shared" si="1257"/>
        <v>0</v>
      </c>
      <c r="L1384" s="32">
        <f t="shared" si="1199"/>
        <v>431001.59999999998</v>
      </c>
      <c r="M1384" s="32">
        <f t="shared" si="1200"/>
        <v>361133.29999999999</v>
      </c>
      <c r="N1384" s="32">
        <f t="shared" si="1201"/>
        <v>152350.29999999999</v>
      </c>
      <c r="O1384" s="32">
        <f t="shared" si="1258"/>
        <v>0</v>
      </c>
      <c r="P1384" s="32">
        <f t="shared" si="1259"/>
        <v>0</v>
      </c>
      <c r="Q1384" s="32">
        <f t="shared" si="1260"/>
        <v>0</v>
      </c>
      <c r="R1384" s="32">
        <f t="shared" si="1219"/>
        <v>431001.59999999998</v>
      </c>
      <c r="S1384" s="32">
        <f t="shared" si="1220"/>
        <v>361133.29999999999</v>
      </c>
      <c r="T1384" s="32">
        <f t="shared" si="1221"/>
        <v>152350.29999999999</v>
      </c>
      <c r="U1384" s="32">
        <f t="shared" si="1261"/>
        <v>0</v>
      </c>
      <c r="V1384" s="32">
        <f t="shared" si="1202"/>
        <v>431001.59999999998</v>
      </c>
      <c r="W1384" s="32">
        <f t="shared" si="1203"/>
        <v>361133.29999999999</v>
      </c>
      <c r="X1384" s="32">
        <f t="shared" si="1204"/>
        <v>152350.29999999999</v>
      </c>
      <c r="Y1384" s="32">
        <f t="shared" si="1262"/>
        <v>0</v>
      </c>
      <c r="Z1384" s="32">
        <f t="shared" si="1263"/>
        <v>0</v>
      </c>
      <c r="AA1384" s="32">
        <f t="shared" si="1264"/>
        <v>0</v>
      </c>
      <c r="AB1384" s="32">
        <f t="shared" ref="AB1384:AB1447" si="1266">V1384+Y1384</f>
        <v>431001.59999999998</v>
      </c>
      <c r="AC1384" s="32">
        <f t="shared" ref="AC1384:AC1447" si="1267">W1384+Z1384</f>
        <v>361133.29999999999</v>
      </c>
      <c r="AD1384" s="32">
        <f t="shared" ref="AD1384:AD1447" si="1268">X1384+AA1384</f>
        <v>152350.29999999999</v>
      </c>
      <c r="AE1384" s="32">
        <f t="shared" si="1265"/>
        <v>0</v>
      </c>
      <c r="AF1384" s="33"/>
      <c r="AG1384" s="34"/>
      <c r="AH1384" s="1" t="str">
        <f t="shared" ref="AH1384:AH1447" si="1269">CONCATENATE(C1384,D1384)</f>
        <v/>
      </c>
    </row>
    <row r="1385">
      <c r="A1385" s="14" t="s">
        <v>902</v>
      </c>
      <c r="B1385" s="15">
        <v>400</v>
      </c>
      <c r="C1385" s="14" t="s">
        <v>50</v>
      </c>
      <c r="D1385" s="14" t="s">
        <v>31</v>
      </c>
      <c r="E1385" s="31" t="s">
        <v>722</v>
      </c>
      <c r="F1385" s="32">
        <v>431001.59999999998</v>
      </c>
      <c r="G1385" s="32">
        <v>361133.29999999999</v>
      </c>
      <c r="H1385" s="32">
        <v>152350.29999999999</v>
      </c>
      <c r="I1385" s="32"/>
      <c r="J1385" s="32"/>
      <c r="K1385" s="32"/>
      <c r="L1385" s="32">
        <f t="shared" si="1199"/>
        <v>431001.59999999998</v>
      </c>
      <c r="M1385" s="32">
        <f t="shared" si="1200"/>
        <v>361133.29999999999</v>
      </c>
      <c r="N1385" s="32">
        <f t="shared" si="1201"/>
        <v>152350.29999999999</v>
      </c>
      <c r="O1385" s="32"/>
      <c r="P1385" s="32"/>
      <c r="Q1385" s="32"/>
      <c r="R1385" s="32">
        <f t="shared" si="1219"/>
        <v>431001.59999999998</v>
      </c>
      <c r="S1385" s="32">
        <f t="shared" si="1220"/>
        <v>361133.29999999999</v>
      </c>
      <c r="T1385" s="32">
        <f t="shared" si="1221"/>
        <v>152350.29999999999</v>
      </c>
      <c r="U1385" s="32"/>
      <c r="V1385" s="32">
        <f t="shared" si="1202"/>
        <v>431001.59999999998</v>
      </c>
      <c r="W1385" s="32">
        <f t="shared" si="1203"/>
        <v>361133.29999999999</v>
      </c>
      <c r="X1385" s="32">
        <f t="shared" si="1204"/>
        <v>152350.29999999999</v>
      </c>
      <c r="Y1385" s="32"/>
      <c r="Z1385" s="32"/>
      <c r="AA1385" s="32"/>
      <c r="AB1385" s="32">
        <f t="shared" si="1266"/>
        <v>431001.59999999998</v>
      </c>
      <c r="AC1385" s="32">
        <f t="shared" si="1267"/>
        <v>361133.29999999999</v>
      </c>
      <c r="AD1385" s="32">
        <f t="shared" si="1268"/>
        <v>152350.29999999999</v>
      </c>
      <c r="AE1385" s="32"/>
      <c r="AF1385" s="33"/>
      <c r="AG1385" s="34"/>
      <c r="AH1385" s="1" t="str">
        <f t="shared" si="1269"/>
        <v>0501</v>
      </c>
    </row>
    <row r="1386" ht="47.25">
      <c r="A1386" s="14" t="s">
        <v>904</v>
      </c>
      <c r="B1386" s="15"/>
      <c r="C1386" s="14"/>
      <c r="D1386" s="14"/>
      <c r="E1386" s="31" t="s">
        <v>903</v>
      </c>
      <c r="F1386" s="32">
        <f t="shared" si="1250"/>
        <v>431001.59999999998</v>
      </c>
      <c r="G1386" s="32">
        <f t="shared" si="1253"/>
        <v>361133.29999999999</v>
      </c>
      <c r="H1386" s="32">
        <f t="shared" si="1251"/>
        <v>152350.29999999999</v>
      </c>
      <c r="I1386" s="32">
        <f t="shared" si="1255"/>
        <v>0</v>
      </c>
      <c r="J1386" s="32">
        <f t="shared" si="1256"/>
        <v>0</v>
      </c>
      <c r="K1386" s="32">
        <f t="shared" si="1257"/>
        <v>0</v>
      </c>
      <c r="L1386" s="32">
        <f t="shared" si="1199"/>
        <v>431001.59999999998</v>
      </c>
      <c r="M1386" s="32">
        <f t="shared" si="1200"/>
        <v>361133.29999999999</v>
      </c>
      <c r="N1386" s="32">
        <f t="shared" si="1201"/>
        <v>152350.29999999999</v>
      </c>
      <c r="O1386" s="32">
        <f t="shared" si="1258"/>
        <v>0</v>
      </c>
      <c r="P1386" s="32">
        <f t="shared" si="1259"/>
        <v>0</v>
      </c>
      <c r="Q1386" s="32">
        <f t="shared" si="1260"/>
        <v>0</v>
      </c>
      <c r="R1386" s="32">
        <f t="shared" si="1219"/>
        <v>431001.59999999998</v>
      </c>
      <c r="S1386" s="32">
        <f t="shared" si="1220"/>
        <v>361133.29999999999</v>
      </c>
      <c r="T1386" s="32">
        <f t="shared" si="1221"/>
        <v>152350.29999999999</v>
      </c>
      <c r="U1386" s="32">
        <f t="shared" si="1261"/>
        <v>0</v>
      </c>
      <c r="V1386" s="32">
        <f t="shared" si="1202"/>
        <v>431001.59999999998</v>
      </c>
      <c r="W1386" s="32">
        <f t="shared" si="1203"/>
        <v>361133.29999999999</v>
      </c>
      <c r="X1386" s="32">
        <f t="shared" si="1204"/>
        <v>152350.29999999999</v>
      </c>
      <c r="Y1386" s="32">
        <f t="shared" si="1262"/>
        <v>0</v>
      </c>
      <c r="Z1386" s="32">
        <f t="shared" si="1263"/>
        <v>0</v>
      </c>
      <c r="AA1386" s="32">
        <f t="shared" si="1264"/>
        <v>0</v>
      </c>
      <c r="AB1386" s="32">
        <f t="shared" si="1266"/>
        <v>431001.59999999998</v>
      </c>
      <c r="AC1386" s="32">
        <f t="shared" si="1267"/>
        <v>361133.29999999999</v>
      </c>
      <c r="AD1386" s="32">
        <f t="shared" si="1268"/>
        <v>152350.29999999999</v>
      </c>
      <c r="AE1386" s="32">
        <f t="shared" si="1265"/>
        <v>0</v>
      </c>
      <c r="AF1386" s="33"/>
      <c r="AG1386" s="34"/>
      <c r="AH1386" s="1" t="str">
        <f t="shared" si="1269"/>
        <v/>
      </c>
    </row>
    <row r="1387" ht="47.25">
      <c r="A1387" s="14" t="s">
        <v>904</v>
      </c>
      <c r="B1387" s="15" t="s">
        <v>29</v>
      </c>
      <c r="C1387" s="14"/>
      <c r="D1387" s="14"/>
      <c r="E1387" s="31" t="s">
        <v>30</v>
      </c>
      <c r="F1387" s="32">
        <f t="shared" si="1250"/>
        <v>431001.59999999998</v>
      </c>
      <c r="G1387" s="32">
        <f t="shared" si="1253"/>
        <v>361133.29999999999</v>
      </c>
      <c r="H1387" s="32">
        <f t="shared" si="1251"/>
        <v>152350.29999999999</v>
      </c>
      <c r="I1387" s="32">
        <f t="shared" si="1255"/>
        <v>0</v>
      </c>
      <c r="J1387" s="32">
        <f t="shared" si="1256"/>
        <v>0</v>
      </c>
      <c r="K1387" s="32">
        <f t="shared" si="1257"/>
        <v>0</v>
      </c>
      <c r="L1387" s="32">
        <f t="shared" si="1199"/>
        <v>431001.59999999998</v>
      </c>
      <c r="M1387" s="32">
        <f t="shared" si="1200"/>
        <v>361133.29999999999</v>
      </c>
      <c r="N1387" s="32">
        <f t="shared" si="1201"/>
        <v>152350.29999999999</v>
      </c>
      <c r="O1387" s="32">
        <f t="shared" si="1258"/>
        <v>0</v>
      </c>
      <c r="P1387" s="32">
        <f t="shared" si="1259"/>
        <v>0</v>
      </c>
      <c r="Q1387" s="32">
        <f t="shared" si="1260"/>
        <v>0</v>
      </c>
      <c r="R1387" s="32">
        <f t="shared" si="1219"/>
        <v>431001.59999999998</v>
      </c>
      <c r="S1387" s="32">
        <f t="shared" si="1220"/>
        <v>361133.29999999999</v>
      </c>
      <c r="T1387" s="32">
        <f t="shared" si="1221"/>
        <v>152350.29999999999</v>
      </c>
      <c r="U1387" s="32">
        <f t="shared" si="1261"/>
        <v>0</v>
      </c>
      <c r="V1387" s="32">
        <f t="shared" si="1202"/>
        <v>431001.59999999998</v>
      </c>
      <c r="W1387" s="32">
        <f t="shared" si="1203"/>
        <v>361133.29999999999</v>
      </c>
      <c r="X1387" s="32">
        <f t="shared" si="1204"/>
        <v>152350.29999999999</v>
      </c>
      <c r="Y1387" s="32">
        <f t="shared" si="1262"/>
        <v>0</v>
      </c>
      <c r="Z1387" s="32">
        <f t="shared" si="1263"/>
        <v>0</v>
      </c>
      <c r="AA1387" s="32">
        <f t="shared" si="1264"/>
        <v>0</v>
      </c>
      <c r="AB1387" s="32">
        <f t="shared" si="1266"/>
        <v>431001.59999999998</v>
      </c>
      <c r="AC1387" s="32">
        <f t="shared" si="1267"/>
        <v>361133.29999999999</v>
      </c>
      <c r="AD1387" s="32">
        <f t="shared" si="1268"/>
        <v>152350.29999999999</v>
      </c>
      <c r="AE1387" s="32">
        <f t="shared" si="1265"/>
        <v>0</v>
      </c>
      <c r="AF1387" s="33"/>
      <c r="AG1387" s="34"/>
      <c r="AH1387" s="1" t="str">
        <f t="shared" si="1269"/>
        <v/>
      </c>
    </row>
    <row r="1388">
      <c r="A1388" s="14" t="s">
        <v>904</v>
      </c>
      <c r="B1388" s="15">
        <v>400</v>
      </c>
      <c r="C1388" s="14" t="s">
        <v>50</v>
      </c>
      <c r="D1388" s="14" t="s">
        <v>31</v>
      </c>
      <c r="E1388" s="31" t="s">
        <v>722</v>
      </c>
      <c r="F1388" s="32">
        <v>431001.59999999998</v>
      </c>
      <c r="G1388" s="32">
        <v>361133.29999999999</v>
      </c>
      <c r="H1388" s="32">
        <v>152350.29999999999</v>
      </c>
      <c r="I1388" s="32"/>
      <c r="J1388" s="32"/>
      <c r="K1388" s="32"/>
      <c r="L1388" s="32">
        <f t="shared" si="1199"/>
        <v>431001.59999999998</v>
      </c>
      <c r="M1388" s="32">
        <f t="shared" si="1200"/>
        <v>361133.29999999999</v>
      </c>
      <c r="N1388" s="32">
        <f t="shared" si="1201"/>
        <v>152350.29999999999</v>
      </c>
      <c r="O1388" s="32"/>
      <c r="P1388" s="32"/>
      <c r="Q1388" s="32"/>
      <c r="R1388" s="32">
        <f t="shared" si="1219"/>
        <v>431001.59999999998</v>
      </c>
      <c r="S1388" s="32">
        <f t="shared" si="1220"/>
        <v>361133.29999999999</v>
      </c>
      <c r="T1388" s="32">
        <f t="shared" si="1221"/>
        <v>152350.29999999999</v>
      </c>
      <c r="U1388" s="32"/>
      <c r="V1388" s="32">
        <f t="shared" si="1202"/>
        <v>431001.59999999998</v>
      </c>
      <c r="W1388" s="32">
        <f t="shared" si="1203"/>
        <v>361133.29999999999</v>
      </c>
      <c r="X1388" s="32">
        <f t="shared" si="1204"/>
        <v>152350.29999999999</v>
      </c>
      <c r="Y1388" s="32"/>
      <c r="Z1388" s="32"/>
      <c r="AA1388" s="32"/>
      <c r="AB1388" s="32">
        <f t="shared" si="1266"/>
        <v>431001.59999999998</v>
      </c>
      <c r="AC1388" s="32">
        <f t="shared" si="1267"/>
        <v>361133.29999999999</v>
      </c>
      <c r="AD1388" s="32">
        <f t="shared" si="1268"/>
        <v>152350.29999999999</v>
      </c>
      <c r="AE1388" s="32"/>
      <c r="AF1388" s="33"/>
      <c r="AG1388" s="34"/>
      <c r="AH1388" s="1" t="str">
        <f t="shared" si="1269"/>
        <v>0501</v>
      </c>
    </row>
    <row r="1389" ht="173.25">
      <c r="A1389" s="14" t="s">
        <v>905</v>
      </c>
      <c r="B1389" s="15"/>
      <c r="C1389" s="14"/>
      <c r="D1389" s="14"/>
      <c r="E1389" s="31" t="s">
        <v>906</v>
      </c>
      <c r="F1389" s="32">
        <f t="shared" si="1250"/>
        <v>113522.7</v>
      </c>
      <c r="G1389" s="32">
        <f t="shared" si="1253"/>
        <v>167420.79999999999</v>
      </c>
      <c r="H1389" s="32">
        <f t="shared" si="1251"/>
        <v>774348.59999999998</v>
      </c>
      <c r="I1389" s="32">
        <f t="shared" si="1255"/>
        <v>0</v>
      </c>
      <c r="J1389" s="32">
        <f t="shared" si="1256"/>
        <v>0</v>
      </c>
      <c r="K1389" s="32">
        <f t="shared" si="1257"/>
        <v>0</v>
      </c>
      <c r="L1389" s="32">
        <f t="shared" si="1199"/>
        <v>113522.7</v>
      </c>
      <c r="M1389" s="32">
        <f t="shared" si="1200"/>
        <v>167420.79999999999</v>
      </c>
      <c r="N1389" s="32">
        <f t="shared" si="1201"/>
        <v>774348.59999999998</v>
      </c>
      <c r="O1389" s="32">
        <f t="shared" si="1258"/>
        <v>0</v>
      </c>
      <c r="P1389" s="32">
        <f t="shared" si="1259"/>
        <v>0</v>
      </c>
      <c r="Q1389" s="32">
        <f t="shared" si="1260"/>
        <v>0</v>
      </c>
      <c r="R1389" s="32">
        <f t="shared" si="1219"/>
        <v>113522.7</v>
      </c>
      <c r="S1389" s="32">
        <f t="shared" si="1220"/>
        <v>167420.79999999999</v>
      </c>
      <c r="T1389" s="32">
        <f t="shared" si="1221"/>
        <v>774348.59999999998</v>
      </c>
      <c r="U1389" s="32">
        <f t="shared" si="1261"/>
        <v>0</v>
      </c>
      <c r="V1389" s="32">
        <f t="shared" si="1202"/>
        <v>113522.7</v>
      </c>
      <c r="W1389" s="32">
        <f t="shared" si="1203"/>
        <v>167420.79999999999</v>
      </c>
      <c r="X1389" s="32">
        <f t="shared" si="1204"/>
        <v>774348.59999999998</v>
      </c>
      <c r="Y1389" s="32">
        <f t="shared" si="1262"/>
        <v>48329.347999999998</v>
      </c>
      <c r="Z1389" s="32">
        <f t="shared" si="1263"/>
        <v>-48329.347999999998</v>
      </c>
      <c r="AA1389" s="32">
        <f t="shared" si="1264"/>
        <v>-11445.052</v>
      </c>
      <c r="AB1389" s="32">
        <f t="shared" si="1266"/>
        <v>161852.04800000001</v>
      </c>
      <c r="AC1389" s="32">
        <f t="shared" si="1267"/>
        <v>119091.45199999999</v>
      </c>
      <c r="AD1389" s="32">
        <f t="shared" si="1268"/>
        <v>762903.54799999995</v>
      </c>
      <c r="AE1389" s="32">
        <f t="shared" si="1265"/>
        <v>0</v>
      </c>
      <c r="AF1389" s="33"/>
      <c r="AG1389" s="34"/>
      <c r="AH1389" s="1" t="str">
        <f t="shared" si="1269"/>
        <v/>
      </c>
    </row>
    <row r="1390" ht="47.25">
      <c r="A1390" s="14" t="s">
        <v>905</v>
      </c>
      <c r="B1390" s="15" t="s">
        <v>29</v>
      </c>
      <c r="C1390" s="14"/>
      <c r="D1390" s="14"/>
      <c r="E1390" s="31" t="s">
        <v>30</v>
      </c>
      <c r="F1390" s="32">
        <f t="shared" si="1250"/>
        <v>113522.7</v>
      </c>
      <c r="G1390" s="32">
        <f t="shared" si="1253"/>
        <v>167420.79999999999</v>
      </c>
      <c r="H1390" s="32">
        <f t="shared" si="1251"/>
        <v>774348.59999999998</v>
      </c>
      <c r="I1390" s="32">
        <f t="shared" si="1255"/>
        <v>0</v>
      </c>
      <c r="J1390" s="32">
        <f t="shared" si="1256"/>
        <v>0</v>
      </c>
      <c r="K1390" s="32">
        <f t="shared" si="1257"/>
        <v>0</v>
      </c>
      <c r="L1390" s="32">
        <f t="shared" si="1199"/>
        <v>113522.7</v>
      </c>
      <c r="M1390" s="32">
        <f t="shared" si="1200"/>
        <v>167420.79999999999</v>
      </c>
      <c r="N1390" s="32">
        <f t="shared" si="1201"/>
        <v>774348.59999999998</v>
      </c>
      <c r="O1390" s="32">
        <f t="shared" si="1258"/>
        <v>0</v>
      </c>
      <c r="P1390" s="32">
        <f t="shared" si="1259"/>
        <v>0</v>
      </c>
      <c r="Q1390" s="32">
        <f t="shared" si="1260"/>
        <v>0</v>
      </c>
      <c r="R1390" s="32">
        <f t="shared" si="1219"/>
        <v>113522.7</v>
      </c>
      <c r="S1390" s="32">
        <f t="shared" si="1220"/>
        <v>167420.79999999999</v>
      </c>
      <c r="T1390" s="32">
        <f t="shared" si="1221"/>
        <v>774348.59999999998</v>
      </c>
      <c r="U1390" s="32">
        <f t="shared" si="1261"/>
        <v>0</v>
      </c>
      <c r="V1390" s="32">
        <f t="shared" si="1202"/>
        <v>113522.7</v>
      </c>
      <c r="W1390" s="32">
        <f t="shared" si="1203"/>
        <v>167420.79999999999</v>
      </c>
      <c r="X1390" s="32">
        <f t="shared" si="1204"/>
        <v>774348.59999999998</v>
      </c>
      <c r="Y1390" s="32">
        <f t="shared" si="1262"/>
        <v>48329.347999999998</v>
      </c>
      <c r="Z1390" s="32">
        <f t="shared" si="1263"/>
        <v>-48329.347999999998</v>
      </c>
      <c r="AA1390" s="32">
        <f t="shared" si="1264"/>
        <v>-11445.052</v>
      </c>
      <c r="AB1390" s="32">
        <f t="shared" si="1266"/>
        <v>161852.04800000001</v>
      </c>
      <c r="AC1390" s="32">
        <f t="shared" si="1267"/>
        <v>119091.45199999999</v>
      </c>
      <c r="AD1390" s="32">
        <f t="shared" si="1268"/>
        <v>762903.54799999995</v>
      </c>
      <c r="AE1390" s="32">
        <f t="shared" si="1265"/>
        <v>0</v>
      </c>
      <c r="AF1390" s="33"/>
      <c r="AG1390" s="34"/>
      <c r="AH1390" s="1" t="str">
        <f t="shared" si="1269"/>
        <v/>
      </c>
    </row>
    <row r="1391">
      <c r="A1391" s="14" t="s">
        <v>905</v>
      </c>
      <c r="B1391" s="15">
        <v>400</v>
      </c>
      <c r="C1391" s="14" t="s">
        <v>50</v>
      </c>
      <c r="D1391" s="14" t="s">
        <v>31</v>
      </c>
      <c r="E1391" s="31" t="s">
        <v>722</v>
      </c>
      <c r="F1391" s="32">
        <f>55654.5+57868.2</f>
        <v>113522.7</v>
      </c>
      <c r="G1391" s="32">
        <f>87647.4+79773.4</f>
        <v>167420.79999999999</v>
      </c>
      <c r="H1391" s="32">
        <f>387174.3+387174.3</f>
        <v>774348.59999999998</v>
      </c>
      <c r="I1391" s="32"/>
      <c r="J1391" s="32"/>
      <c r="K1391" s="32"/>
      <c r="L1391" s="32">
        <f t="shared" si="1199"/>
        <v>113522.7</v>
      </c>
      <c r="M1391" s="32">
        <f t="shared" si="1200"/>
        <v>167420.79999999999</v>
      </c>
      <c r="N1391" s="32">
        <f t="shared" si="1201"/>
        <v>774348.59999999998</v>
      </c>
      <c r="O1391" s="32"/>
      <c r="P1391" s="32"/>
      <c r="Q1391" s="32"/>
      <c r="R1391" s="32">
        <f t="shared" si="1219"/>
        <v>113522.7</v>
      </c>
      <c r="S1391" s="32">
        <f t="shared" si="1220"/>
        <v>167420.79999999999</v>
      </c>
      <c r="T1391" s="32">
        <f t="shared" si="1221"/>
        <v>774348.59999999998</v>
      </c>
      <c r="U1391" s="32"/>
      <c r="V1391" s="32">
        <f t="shared" si="1202"/>
        <v>113522.7</v>
      </c>
      <c r="W1391" s="32">
        <f t="shared" si="1203"/>
        <v>167420.79999999999</v>
      </c>
      <c r="X1391" s="32">
        <f t="shared" si="1204"/>
        <v>774348.59999999998</v>
      </c>
      <c r="Y1391" s="32">
        <v>48329.347999999998</v>
      </c>
      <c r="Z1391" s="32">
        <v>-48329.347999999998</v>
      </c>
      <c r="AA1391" s="32">
        <v>-11445.052</v>
      </c>
      <c r="AB1391" s="32">
        <f t="shared" si="1266"/>
        <v>161852.04800000001</v>
      </c>
      <c r="AC1391" s="32">
        <f t="shared" si="1267"/>
        <v>119091.45199999999</v>
      </c>
      <c r="AD1391" s="32">
        <f t="shared" si="1268"/>
        <v>762903.54799999995</v>
      </c>
      <c r="AE1391" s="32"/>
      <c r="AF1391" s="33"/>
      <c r="AG1391" s="34"/>
      <c r="AH1391" s="1" t="str">
        <f t="shared" si="1269"/>
        <v>0501</v>
      </c>
    </row>
    <row r="1392" s="24" customFormat="1" ht="31.5">
      <c r="A1392" s="25" t="s">
        <v>907</v>
      </c>
      <c r="B1392" s="26"/>
      <c r="C1392" s="25"/>
      <c r="D1392" s="25"/>
      <c r="E1392" s="27" t="s">
        <v>259</v>
      </c>
      <c r="F1392" s="28">
        <f t="shared" si="1250"/>
        <v>427033.40000000002</v>
      </c>
      <c r="G1392" s="28">
        <f t="shared" si="1253"/>
        <v>0</v>
      </c>
      <c r="H1392" s="28">
        <f t="shared" si="1251"/>
        <v>0</v>
      </c>
      <c r="I1392" s="28">
        <f t="shared" si="1255"/>
        <v>0</v>
      </c>
      <c r="J1392" s="28">
        <f t="shared" si="1256"/>
        <v>0</v>
      </c>
      <c r="K1392" s="28">
        <f t="shared" si="1257"/>
        <v>0</v>
      </c>
      <c r="L1392" s="28">
        <f t="shared" si="1199"/>
        <v>427033.40000000002</v>
      </c>
      <c r="M1392" s="28">
        <f t="shared" si="1200"/>
        <v>0</v>
      </c>
      <c r="N1392" s="28">
        <f t="shared" si="1201"/>
        <v>0</v>
      </c>
      <c r="O1392" s="28">
        <f t="shared" si="1258"/>
        <v>0</v>
      </c>
      <c r="P1392" s="28">
        <f t="shared" si="1259"/>
        <v>0</v>
      </c>
      <c r="Q1392" s="28">
        <f t="shared" si="1260"/>
        <v>0</v>
      </c>
      <c r="R1392" s="28">
        <f t="shared" si="1219"/>
        <v>427033.40000000002</v>
      </c>
      <c r="S1392" s="28">
        <f t="shared" si="1220"/>
        <v>0</v>
      </c>
      <c r="T1392" s="28">
        <f t="shared" si="1221"/>
        <v>0</v>
      </c>
      <c r="U1392" s="28">
        <f t="shared" si="1261"/>
        <v>0</v>
      </c>
      <c r="V1392" s="28">
        <f t="shared" si="1202"/>
        <v>427033.40000000002</v>
      </c>
      <c r="W1392" s="28">
        <f t="shared" si="1203"/>
        <v>0</v>
      </c>
      <c r="X1392" s="28">
        <f t="shared" si="1204"/>
        <v>0</v>
      </c>
      <c r="Y1392" s="28">
        <f t="shared" si="1262"/>
        <v>-180307.655</v>
      </c>
      <c r="Z1392" s="28">
        <f t="shared" si="1263"/>
        <v>0</v>
      </c>
      <c r="AA1392" s="28">
        <f t="shared" si="1264"/>
        <v>0</v>
      </c>
      <c r="AB1392" s="28">
        <f t="shared" si="1266"/>
        <v>246725.74500000002</v>
      </c>
      <c r="AC1392" s="28">
        <f t="shared" si="1267"/>
        <v>0</v>
      </c>
      <c r="AD1392" s="28">
        <f t="shared" si="1268"/>
        <v>0</v>
      </c>
      <c r="AE1392" s="28">
        <f t="shared" si="1265"/>
        <v>0</v>
      </c>
      <c r="AF1392" s="29"/>
      <c r="AG1392" s="30"/>
      <c r="AH1392" s="24" t="str">
        <f t="shared" si="1269"/>
        <v/>
      </c>
    </row>
    <row r="1393" ht="47.25">
      <c r="A1393" s="14" t="s">
        <v>908</v>
      </c>
      <c r="B1393" s="15"/>
      <c r="C1393" s="14"/>
      <c r="D1393" s="14"/>
      <c r="E1393" s="31" t="s">
        <v>909</v>
      </c>
      <c r="F1393" s="32">
        <f t="shared" si="1250"/>
        <v>427033.40000000002</v>
      </c>
      <c r="G1393" s="32">
        <f t="shared" si="1253"/>
        <v>0</v>
      </c>
      <c r="H1393" s="32">
        <f t="shared" si="1251"/>
        <v>0</v>
      </c>
      <c r="I1393" s="32">
        <f t="shared" si="1255"/>
        <v>0</v>
      </c>
      <c r="J1393" s="32">
        <f t="shared" si="1256"/>
        <v>0</v>
      </c>
      <c r="K1393" s="32">
        <f t="shared" si="1257"/>
        <v>0</v>
      </c>
      <c r="L1393" s="32">
        <f t="shared" ref="L1393:L1456" si="1270">F1393+I1393</f>
        <v>427033.40000000002</v>
      </c>
      <c r="M1393" s="32">
        <f t="shared" ref="M1393:M1456" si="1271">G1393+J1393</f>
        <v>0</v>
      </c>
      <c r="N1393" s="32">
        <f t="shared" ref="N1393:N1456" si="1272">H1393+K1393</f>
        <v>0</v>
      </c>
      <c r="O1393" s="32">
        <f t="shared" si="1258"/>
        <v>0</v>
      </c>
      <c r="P1393" s="32">
        <f t="shared" si="1259"/>
        <v>0</v>
      </c>
      <c r="Q1393" s="32">
        <f t="shared" si="1260"/>
        <v>0</v>
      </c>
      <c r="R1393" s="32">
        <f t="shared" si="1219"/>
        <v>427033.40000000002</v>
      </c>
      <c r="S1393" s="32">
        <f t="shared" si="1220"/>
        <v>0</v>
      </c>
      <c r="T1393" s="32">
        <f t="shared" si="1221"/>
        <v>0</v>
      </c>
      <c r="U1393" s="32">
        <f t="shared" si="1261"/>
        <v>0</v>
      </c>
      <c r="V1393" s="32">
        <f t="shared" si="1202"/>
        <v>427033.40000000002</v>
      </c>
      <c r="W1393" s="32">
        <f t="shared" si="1203"/>
        <v>0</v>
      </c>
      <c r="X1393" s="32">
        <f t="shared" si="1204"/>
        <v>0</v>
      </c>
      <c r="Y1393" s="32">
        <f t="shared" si="1262"/>
        <v>-180307.655</v>
      </c>
      <c r="Z1393" s="32">
        <f t="shared" si="1263"/>
        <v>0</v>
      </c>
      <c r="AA1393" s="32">
        <f t="shared" si="1264"/>
        <v>0</v>
      </c>
      <c r="AB1393" s="32">
        <f t="shared" si="1266"/>
        <v>246725.74500000002</v>
      </c>
      <c r="AC1393" s="32">
        <f t="shared" si="1267"/>
        <v>0</v>
      </c>
      <c r="AD1393" s="32">
        <f t="shared" si="1268"/>
        <v>0</v>
      </c>
      <c r="AE1393" s="32">
        <f t="shared" si="1265"/>
        <v>0</v>
      </c>
      <c r="AF1393" s="33"/>
      <c r="AG1393" s="34"/>
      <c r="AH1393" s="1" t="str">
        <f t="shared" si="1269"/>
        <v/>
      </c>
    </row>
    <row r="1394" ht="94.5">
      <c r="A1394" s="14" t="s">
        <v>910</v>
      </c>
      <c r="B1394" s="15"/>
      <c r="C1394" s="14"/>
      <c r="D1394" s="14"/>
      <c r="E1394" s="31" t="s">
        <v>911</v>
      </c>
      <c r="F1394" s="32">
        <f t="shared" si="1250"/>
        <v>427033.40000000002</v>
      </c>
      <c r="G1394" s="32">
        <f t="shared" si="1253"/>
        <v>0</v>
      </c>
      <c r="H1394" s="32">
        <f t="shared" si="1251"/>
        <v>0</v>
      </c>
      <c r="I1394" s="32">
        <f t="shared" si="1255"/>
        <v>0</v>
      </c>
      <c r="J1394" s="32">
        <f t="shared" si="1256"/>
        <v>0</v>
      </c>
      <c r="K1394" s="32">
        <f t="shared" si="1257"/>
        <v>0</v>
      </c>
      <c r="L1394" s="32">
        <f t="shared" si="1270"/>
        <v>427033.40000000002</v>
      </c>
      <c r="M1394" s="32">
        <f t="shared" si="1271"/>
        <v>0</v>
      </c>
      <c r="N1394" s="32">
        <f t="shared" si="1272"/>
        <v>0</v>
      </c>
      <c r="O1394" s="32">
        <f t="shared" si="1258"/>
        <v>0</v>
      </c>
      <c r="P1394" s="32">
        <f t="shared" si="1259"/>
        <v>0</v>
      </c>
      <c r="Q1394" s="32">
        <f t="shared" si="1260"/>
        <v>0</v>
      </c>
      <c r="R1394" s="32">
        <f t="shared" si="1219"/>
        <v>427033.40000000002</v>
      </c>
      <c r="S1394" s="32">
        <f t="shared" si="1220"/>
        <v>0</v>
      </c>
      <c r="T1394" s="32">
        <f t="shared" si="1221"/>
        <v>0</v>
      </c>
      <c r="U1394" s="32">
        <f t="shared" si="1261"/>
        <v>0</v>
      </c>
      <c r="V1394" s="32">
        <f t="shared" si="1202"/>
        <v>427033.40000000002</v>
      </c>
      <c r="W1394" s="32">
        <f t="shared" si="1203"/>
        <v>0</v>
      </c>
      <c r="X1394" s="32">
        <f t="shared" si="1204"/>
        <v>0</v>
      </c>
      <c r="Y1394" s="32">
        <f t="shared" si="1262"/>
        <v>-180307.655</v>
      </c>
      <c r="Z1394" s="32">
        <f t="shared" si="1263"/>
        <v>0</v>
      </c>
      <c r="AA1394" s="32">
        <f t="shared" si="1264"/>
        <v>0</v>
      </c>
      <c r="AB1394" s="32">
        <f t="shared" si="1266"/>
        <v>246725.74500000002</v>
      </c>
      <c r="AC1394" s="32">
        <f t="shared" si="1267"/>
        <v>0</v>
      </c>
      <c r="AD1394" s="32">
        <f t="shared" si="1268"/>
        <v>0</v>
      </c>
      <c r="AE1394" s="32">
        <f t="shared" si="1265"/>
        <v>0</v>
      </c>
      <c r="AF1394" s="33"/>
      <c r="AG1394" s="34"/>
      <c r="AH1394" s="1" t="str">
        <f t="shared" si="1269"/>
        <v/>
      </c>
    </row>
    <row r="1395" ht="47.25">
      <c r="A1395" s="14" t="s">
        <v>910</v>
      </c>
      <c r="B1395" s="15" t="s">
        <v>29</v>
      </c>
      <c r="C1395" s="14"/>
      <c r="D1395" s="14"/>
      <c r="E1395" s="31" t="s">
        <v>30</v>
      </c>
      <c r="F1395" s="32">
        <f t="shared" si="1250"/>
        <v>427033.40000000002</v>
      </c>
      <c r="G1395" s="32">
        <f t="shared" si="1253"/>
        <v>0</v>
      </c>
      <c r="H1395" s="32">
        <f t="shared" si="1251"/>
        <v>0</v>
      </c>
      <c r="I1395" s="32">
        <f t="shared" si="1255"/>
        <v>0</v>
      </c>
      <c r="J1395" s="32">
        <f t="shared" si="1256"/>
        <v>0</v>
      </c>
      <c r="K1395" s="32">
        <f t="shared" si="1257"/>
        <v>0</v>
      </c>
      <c r="L1395" s="32">
        <f t="shared" si="1270"/>
        <v>427033.40000000002</v>
      </c>
      <c r="M1395" s="32">
        <f t="shared" si="1271"/>
        <v>0</v>
      </c>
      <c r="N1395" s="32">
        <f t="shared" si="1272"/>
        <v>0</v>
      </c>
      <c r="O1395" s="32">
        <f t="shared" si="1258"/>
        <v>0</v>
      </c>
      <c r="P1395" s="32">
        <f t="shared" si="1259"/>
        <v>0</v>
      </c>
      <c r="Q1395" s="32">
        <f t="shared" si="1260"/>
        <v>0</v>
      </c>
      <c r="R1395" s="32">
        <f t="shared" si="1219"/>
        <v>427033.40000000002</v>
      </c>
      <c r="S1395" s="32">
        <f t="shared" si="1220"/>
        <v>0</v>
      </c>
      <c r="T1395" s="32">
        <f t="shared" si="1221"/>
        <v>0</v>
      </c>
      <c r="U1395" s="32">
        <f t="shared" si="1261"/>
        <v>0</v>
      </c>
      <c r="V1395" s="32">
        <f t="shared" ref="V1395:V1458" si="1273">R1395+U1395</f>
        <v>427033.40000000002</v>
      </c>
      <c r="W1395" s="32">
        <f t="shared" ref="W1395:W1458" si="1274">S1395</f>
        <v>0</v>
      </c>
      <c r="X1395" s="32">
        <f t="shared" ref="X1395:X1458" si="1275">T1395</f>
        <v>0</v>
      </c>
      <c r="Y1395" s="32">
        <f t="shared" si="1262"/>
        <v>-180307.655</v>
      </c>
      <c r="Z1395" s="32">
        <f t="shared" si="1263"/>
        <v>0</v>
      </c>
      <c r="AA1395" s="32">
        <f t="shared" si="1264"/>
        <v>0</v>
      </c>
      <c r="AB1395" s="32">
        <f t="shared" si="1266"/>
        <v>246725.74500000002</v>
      </c>
      <c r="AC1395" s="32">
        <f t="shared" si="1267"/>
        <v>0</v>
      </c>
      <c r="AD1395" s="32">
        <f t="shared" si="1268"/>
        <v>0</v>
      </c>
      <c r="AE1395" s="32">
        <f t="shared" si="1265"/>
        <v>0</v>
      </c>
      <c r="AF1395" s="33"/>
      <c r="AG1395" s="34"/>
      <c r="AH1395" s="1" t="str">
        <f t="shared" si="1269"/>
        <v/>
      </c>
    </row>
    <row r="1396">
      <c r="A1396" s="14" t="s">
        <v>910</v>
      </c>
      <c r="B1396" s="15">
        <v>400</v>
      </c>
      <c r="C1396" s="14" t="s">
        <v>50</v>
      </c>
      <c r="D1396" s="14" t="s">
        <v>31</v>
      </c>
      <c r="E1396" s="31" t="s">
        <v>722</v>
      </c>
      <c r="F1396" s="32">
        <v>427033.40000000002</v>
      </c>
      <c r="G1396" s="32"/>
      <c r="H1396" s="32"/>
      <c r="I1396" s="32"/>
      <c r="J1396" s="32"/>
      <c r="K1396" s="32"/>
      <c r="L1396" s="32">
        <f t="shared" si="1270"/>
        <v>427033.40000000002</v>
      </c>
      <c r="M1396" s="32">
        <f t="shared" si="1271"/>
        <v>0</v>
      </c>
      <c r="N1396" s="32">
        <f t="shared" si="1272"/>
        <v>0</v>
      </c>
      <c r="O1396" s="32"/>
      <c r="P1396" s="32"/>
      <c r="Q1396" s="32"/>
      <c r="R1396" s="32">
        <f t="shared" si="1219"/>
        <v>427033.40000000002</v>
      </c>
      <c r="S1396" s="32">
        <f t="shared" si="1220"/>
        <v>0</v>
      </c>
      <c r="T1396" s="32">
        <f t="shared" si="1221"/>
        <v>0</v>
      </c>
      <c r="U1396" s="32"/>
      <c r="V1396" s="32">
        <f t="shared" si="1273"/>
        <v>427033.40000000002</v>
      </c>
      <c r="W1396" s="32">
        <f t="shared" si="1274"/>
        <v>0</v>
      </c>
      <c r="X1396" s="32">
        <f t="shared" si="1275"/>
        <v>0</v>
      </c>
      <c r="Y1396" s="32">
        <v>-180307.655</v>
      </c>
      <c r="Z1396" s="32"/>
      <c r="AA1396" s="32"/>
      <c r="AB1396" s="32">
        <f t="shared" si="1266"/>
        <v>246725.74500000002</v>
      </c>
      <c r="AC1396" s="32">
        <f t="shared" si="1267"/>
        <v>0</v>
      </c>
      <c r="AD1396" s="32">
        <f t="shared" si="1268"/>
        <v>0</v>
      </c>
      <c r="AE1396" s="32"/>
      <c r="AF1396" s="33"/>
      <c r="AG1396" s="34"/>
      <c r="AH1396" s="1" t="str">
        <f t="shared" si="1269"/>
        <v>0501</v>
      </c>
    </row>
    <row r="1397" s="24" customFormat="1">
      <c r="A1397" s="25" t="s">
        <v>912</v>
      </c>
      <c r="B1397" s="26"/>
      <c r="C1397" s="25"/>
      <c r="D1397" s="25"/>
      <c r="E1397" s="27" t="s">
        <v>24</v>
      </c>
      <c r="F1397" s="28">
        <f>F1398+F1407</f>
        <v>842106.00000000012</v>
      </c>
      <c r="G1397" s="28">
        <f>G1398+G1407</f>
        <v>1097652.8</v>
      </c>
      <c r="H1397" s="28">
        <f>H1398+H1407</f>
        <v>930851.10000000009</v>
      </c>
      <c r="I1397" s="28">
        <f>I1398+I1407</f>
        <v>0</v>
      </c>
      <c r="J1397" s="28">
        <f>J1398+J1407</f>
        <v>0</v>
      </c>
      <c r="K1397" s="28">
        <f>K1398+K1407</f>
        <v>0</v>
      </c>
      <c r="L1397" s="28">
        <f t="shared" si="1270"/>
        <v>842106.00000000012</v>
      </c>
      <c r="M1397" s="28">
        <f t="shared" si="1271"/>
        <v>1097652.8</v>
      </c>
      <c r="N1397" s="28">
        <f t="shared" si="1272"/>
        <v>930851.10000000009</v>
      </c>
      <c r="O1397" s="28">
        <f>O1398+O1407</f>
        <v>70000</v>
      </c>
      <c r="P1397" s="28">
        <f>P1398+P1407</f>
        <v>0</v>
      </c>
      <c r="Q1397" s="28">
        <f>Q1398+Q1407</f>
        <v>0</v>
      </c>
      <c r="R1397" s="28">
        <f t="shared" si="1219"/>
        <v>912106.00000000012</v>
      </c>
      <c r="S1397" s="28">
        <f t="shared" si="1220"/>
        <v>1097652.8</v>
      </c>
      <c r="T1397" s="28">
        <f t="shared" si="1221"/>
        <v>930851.10000000009</v>
      </c>
      <c r="U1397" s="28">
        <f>U1398+U1407</f>
        <v>0</v>
      </c>
      <c r="V1397" s="28">
        <f t="shared" si="1273"/>
        <v>912106.00000000012</v>
      </c>
      <c r="W1397" s="28">
        <f t="shared" si="1274"/>
        <v>1097652.8</v>
      </c>
      <c r="X1397" s="28">
        <f t="shared" si="1275"/>
        <v>930851.10000000009</v>
      </c>
      <c r="Y1397" s="28">
        <f>Y1398+Y1407</f>
        <v>55779.112000000001</v>
      </c>
      <c r="Z1397" s="28">
        <f>Z1398+Z1407</f>
        <v>0</v>
      </c>
      <c r="AA1397" s="28">
        <f>AA1398+AA1407</f>
        <v>11445.052</v>
      </c>
      <c r="AB1397" s="28">
        <f t="shared" si="1266"/>
        <v>967885.11200000008</v>
      </c>
      <c r="AC1397" s="28">
        <f t="shared" si="1267"/>
        <v>1097652.8</v>
      </c>
      <c r="AD1397" s="28">
        <f t="shared" si="1268"/>
        <v>942296.15200000012</v>
      </c>
      <c r="AE1397" s="28">
        <f>AE1398+AE1407</f>
        <v>0</v>
      </c>
      <c r="AF1397" s="29"/>
      <c r="AG1397" s="30"/>
      <c r="AH1397" s="24" t="str">
        <f t="shared" si="1269"/>
        <v/>
      </c>
    </row>
    <row r="1398" ht="47.25">
      <c r="A1398" s="14" t="s">
        <v>913</v>
      </c>
      <c r="B1398" s="15"/>
      <c r="C1398" s="14"/>
      <c r="D1398" s="14"/>
      <c r="E1398" s="31" t="s">
        <v>914</v>
      </c>
      <c r="F1398" s="32">
        <f>F1399+F1404</f>
        <v>209999.89999999999</v>
      </c>
      <c r="G1398" s="32">
        <f>G1399+G1404</f>
        <v>351219.29999999999</v>
      </c>
      <c r="H1398" s="32">
        <f>H1399+H1404</f>
        <v>260475.39999999999</v>
      </c>
      <c r="I1398" s="32">
        <f>I1399+I1404</f>
        <v>0</v>
      </c>
      <c r="J1398" s="32">
        <f>J1399+J1404</f>
        <v>0</v>
      </c>
      <c r="K1398" s="32">
        <f>K1399+K1404</f>
        <v>0</v>
      </c>
      <c r="L1398" s="32">
        <f t="shared" si="1270"/>
        <v>209999.89999999999</v>
      </c>
      <c r="M1398" s="32">
        <f t="shared" si="1271"/>
        <v>351219.29999999999</v>
      </c>
      <c r="N1398" s="32">
        <f t="shared" si="1272"/>
        <v>260475.39999999999</v>
      </c>
      <c r="O1398" s="32">
        <f>O1399+O1404</f>
        <v>70000</v>
      </c>
      <c r="P1398" s="32">
        <f>P1399+P1404</f>
        <v>0</v>
      </c>
      <c r="Q1398" s="32">
        <f>Q1399+Q1404</f>
        <v>0</v>
      </c>
      <c r="R1398" s="32">
        <f t="shared" si="1219"/>
        <v>279999.90000000002</v>
      </c>
      <c r="S1398" s="32">
        <f t="shared" si="1220"/>
        <v>351219.29999999999</v>
      </c>
      <c r="T1398" s="32">
        <f t="shared" si="1221"/>
        <v>260475.39999999999</v>
      </c>
      <c r="U1398" s="32">
        <f>U1399+U1404</f>
        <v>0</v>
      </c>
      <c r="V1398" s="32">
        <f t="shared" si="1273"/>
        <v>279999.90000000002</v>
      </c>
      <c r="W1398" s="32">
        <f t="shared" si="1274"/>
        <v>351219.29999999999</v>
      </c>
      <c r="X1398" s="32">
        <f t="shared" si="1275"/>
        <v>260475.39999999999</v>
      </c>
      <c r="Y1398" s="32">
        <f>Y1399+Y1404</f>
        <v>55779.112000000001</v>
      </c>
      <c r="Z1398" s="32">
        <f>Z1399+Z1404</f>
        <v>0</v>
      </c>
      <c r="AA1398" s="32">
        <f>AA1399+AA1404</f>
        <v>11445.052</v>
      </c>
      <c r="AB1398" s="32">
        <f t="shared" si="1266"/>
        <v>335779.01200000005</v>
      </c>
      <c r="AC1398" s="32">
        <f t="shared" si="1267"/>
        <v>351219.29999999999</v>
      </c>
      <c r="AD1398" s="32">
        <f t="shared" si="1268"/>
        <v>271920.45199999999</v>
      </c>
      <c r="AE1398" s="32">
        <f>AE1399+AE1404</f>
        <v>0</v>
      </c>
      <c r="AF1398" s="33"/>
      <c r="AG1398" s="34"/>
      <c r="AH1398" s="1" t="str">
        <f t="shared" si="1269"/>
        <v/>
      </c>
    </row>
    <row r="1399" ht="31.5">
      <c r="A1399" s="14" t="s">
        <v>915</v>
      </c>
      <c r="B1399" s="15"/>
      <c r="C1399" s="14"/>
      <c r="D1399" s="14"/>
      <c r="E1399" s="31" t="s">
        <v>916</v>
      </c>
      <c r="F1399" s="32">
        <f t="shared" ref="F1399:F1405" si="1276">F1400</f>
        <v>69999.899999999994</v>
      </c>
      <c r="G1399" s="32">
        <f t="shared" ref="G1399:G1405" si="1277">G1400</f>
        <v>211219.29999999999</v>
      </c>
      <c r="H1399" s="32">
        <f t="shared" ref="H1399:H1405" si="1278">H1400</f>
        <v>120475.39999999999</v>
      </c>
      <c r="I1399" s="32">
        <f t="shared" ref="I1399:I1405" si="1279">I1400</f>
        <v>0</v>
      </c>
      <c r="J1399" s="32">
        <f t="shared" ref="J1399:J1405" si="1280">J1400</f>
        <v>0</v>
      </c>
      <c r="K1399" s="32">
        <f t="shared" ref="K1399:K1405" si="1281">K1400</f>
        <v>0</v>
      </c>
      <c r="L1399" s="32">
        <f t="shared" si="1270"/>
        <v>69999.899999999994</v>
      </c>
      <c r="M1399" s="32">
        <f t="shared" si="1271"/>
        <v>211219.29999999999</v>
      </c>
      <c r="N1399" s="32">
        <f t="shared" si="1272"/>
        <v>120475.39999999999</v>
      </c>
      <c r="O1399" s="32">
        <f>O1400+O1402</f>
        <v>70000</v>
      </c>
      <c r="P1399" s="32">
        <f>P1400+P1402</f>
        <v>0</v>
      </c>
      <c r="Q1399" s="32">
        <f>Q1400+Q1402</f>
        <v>0</v>
      </c>
      <c r="R1399" s="32">
        <f t="shared" si="1219"/>
        <v>139999.89999999999</v>
      </c>
      <c r="S1399" s="32">
        <f t="shared" si="1220"/>
        <v>211219.29999999999</v>
      </c>
      <c r="T1399" s="32">
        <f t="shared" si="1221"/>
        <v>120475.39999999999</v>
      </c>
      <c r="U1399" s="32">
        <f>U1400+U1402</f>
        <v>0</v>
      </c>
      <c r="V1399" s="32">
        <f t="shared" si="1273"/>
        <v>139999.89999999999</v>
      </c>
      <c r="W1399" s="32">
        <f t="shared" si="1274"/>
        <v>211219.29999999999</v>
      </c>
      <c r="X1399" s="32">
        <f t="shared" si="1275"/>
        <v>120475.39999999999</v>
      </c>
      <c r="Y1399" s="32">
        <f>Y1400+Y1402</f>
        <v>55779.112000000001</v>
      </c>
      <c r="Z1399" s="32">
        <f>Z1400+Z1402</f>
        <v>0</v>
      </c>
      <c r="AA1399" s="32">
        <f>AA1400+AA1402</f>
        <v>11445.052</v>
      </c>
      <c r="AB1399" s="32">
        <f t="shared" si="1266"/>
        <v>195779.01199999999</v>
      </c>
      <c r="AC1399" s="32">
        <f t="shared" si="1267"/>
        <v>211219.29999999999</v>
      </c>
      <c r="AD1399" s="32">
        <f t="shared" si="1268"/>
        <v>131920.45199999999</v>
      </c>
      <c r="AE1399" s="32">
        <f>AE1400+AE1402</f>
        <v>0</v>
      </c>
      <c r="AF1399" s="33"/>
      <c r="AG1399" s="34"/>
      <c r="AH1399" s="1" t="str">
        <f t="shared" si="1269"/>
        <v/>
      </c>
    </row>
    <row r="1400" ht="47.25">
      <c r="A1400" s="14" t="s">
        <v>915</v>
      </c>
      <c r="B1400" s="15" t="s">
        <v>29</v>
      </c>
      <c r="C1400" s="14"/>
      <c r="D1400" s="14"/>
      <c r="E1400" s="31" t="s">
        <v>30</v>
      </c>
      <c r="F1400" s="32">
        <f t="shared" si="1276"/>
        <v>69999.899999999994</v>
      </c>
      <c r="G1400" s="32">
        <f t="shared" si="1277"/>
        <v>211219.29999999999</v>
      </c>
      <c r="H1400" s="32">
        <f t="shared" si="1278"/>
        <v>120475.39999999999</v>
      </c>
      <c r="I1400" s="32">
        <f t="shared" si="1279"/>
        <v>0</v>
      </c>
      <c r="J1400" s="32">
        <f t="shared" si="1280"/>
        <v>0</v>
      </c>
      <c r="K1400" s="32">
        <f t="shared" si="1281"/>
        <v>0</v>
      </c>
      <c r="L1400" s="32">
        <f t="shared" si="1270"/>
        <v>69999.899999999994</v>
      </c>
      <c r="M1400" s="32">
        <f t="shared" si="1271"/>
        <v>211219.29999999999</v>
      </c>
      <c r="N1400" s="32">
        <f t="shared" si="1272"/>
        <v>120475.39999999999</v>
      </c>
      <c r="O1400" s="32">
        <f t="shared" ref="O1400:O1405" si="1282">O1401</f>
        <v>64540.538</v>
      </c>
      <c r="P1400" s="32">
        <f t="shared" ref="P1400:P1405" si="1283">P1401</f>
        <v>0</v>
      </c>
      <c r="Q1400" s="32">
        <f t="shared" ref="Q1400:Q1405" si="1284">Q1401</f>
        <v>0</v>
      </c>
      <c r="R1400" s="32">
        <f t="shared" ref="R1400:R1463" si="1285">L1400+O1400</f>
        <v>134540.43799999999</v>
      </c>
      <c r="S1400" s="32">
        <f t="shared" ref="S1400:S1463" si="1286">M1400+P1400</f>
        <v>211219.29999999999</v>
      </c>
      <c r="T1400" s="32">
        <f t="shared" ref="T1400:T1463" si="1287">N1400+Q1400</f>
        <v>120475.39999999999</v>
      </c>
      <c r="U1400" s="32">
        <f>U1401</f>
        <v>0</v>
      </c>
      <c r="V1400" s="32">
        <f t="shared" si="1273"/>
        <v>134540.43799999999</v>
      </c>
      <c r="W1400" s="32">
        <f t="shared" si="1274"/>
        <v>211219.29999999999</v>
      </c>
      <c r="X1400" s="32">
        <f t="shared" si="1275"/>
        <v>120475.39999999999</v>
      </c>
      <c r="Y1400" s="32">
        <f>Y1401</f>
        <v>51173.144</v>
      </c>
      <c r="Z1400" s="32">
        <f>Z1401</f>
        <v>0</v>
      </c>
      <c r="AA1400" s="32">
        <f>AA1401</f>
        <v>11445.052</v>
      </c>
      <c r="AB1400" s="32">
        <f t="shared" si="1266"/>
        <v>185713.58199999999</v>
      </c>
      <c r="AC1400" s="32">
        <f t="shared" si="1267"/>
        <v>211219.29999999999</v>
      </c>
      <c r="AD1400" s="32">
        <f t="shared" si="1268"/>
        <v>131920.45199999999</v>
      </c>
      <c r="AE1400" s="32">
        <f>AE1401</f>
        <v>0</v>
      </c>
      <c r="AF1400" s="33"/>
      <c r="AG1400" s="34"/>
      <c r="AH1400" s="1" t="str">
        <f t="shared" si="1269"/>
        <v/>
      </c>
    </row>
    <row r="1401">
      <c r="A1401" s="14" t="s">
        <v>915</v>
      </c>
      <c r="B1401" s="15">
        <v>400</v>
      </c>
      <c r="C1401" s="14" t="s">
        <v>50</v>
      </c>
      <c r="D1401" s="14" t="s">
        <v>31</v>
      </c>
      <c r="E1401" s="31" t="s">
        <v>722</v>
      </c>
      <c r="F1401" s="32">
        <v>69999.899999999994</v>
      </c>
      <c r="G1401" s="32">
        <v>211219.29999999999</v>
      </c>
      <c r="H1401" s="32">
        <v>120475.39999999999</v>
      </c>
      <c r="I1401" s="32"/>
      <c r="J1401" s="32"/>
      <c r="K1401" s="32"/>
      <c r="L1401" s="32">
        <f t="shared" si="1270"/>
        <v>69999.899999999994</v>
      </c>
      <c r="M1401" s="32">
        <f t="shared" si="1271"/>
        <v>211219.29999999999</v>
      </c>
      <c r="N1401" s="32">
        <f t="shared" si="1272"/>
        <v>120475.39999999999</v>
      </c>
      <c r="O1401" s="32">
        <v>64540.538</v>
      </c>
      <c r="P1401" s="32"/>
      <c r="Q1401" s="32"/>
      <c r="R1401" s="32">
        <f t="shared" si="1285"/>
        <v>134540.43799999999</v>
      </c>
      <c r="S1401" s="32">
        <f t="shared" si="1286"/>
        <v>211219.29999999999</v>
      </c>
      <c r="T1401" s="32">
        <f t="shared" si="1287"/>
        <v>120475.39999999999</v>
      </c>
      <c r="U1401" s="32"/>
      <c r="V1401" s="32">
        <f t="shared" si="1273"/>
        <v>134540.43799999999</v>
      </c>
      <c r="W1401" s="32">
        <f t="shared" si="1274"/>
        <v>211219.29999999999</v>
      </c>
      <c r="X1401" s="32">
        <f t="shared" si="1275"/>
        <v>120475.39999999999</v>
      </c>
      <c r="Y1401" s="32">
        <v>51173.144</v>
      </c>
      <c r="Z1401" s="32"/>
      <c r="AA1401" s="32">
        <v>11445.052</v>
      </c>
      <c r="AB1401" s="32">
        <f t="shared" si="1266"/>
        <v>185713.58199999999</v>
      </c>
      <c r="AC1401" s="32">
        <f t="shared" si="1267"/>
        <v>211219.29999999999</v>
      </c>
      <c r="AD1401" s="32">
        <f t="shared" si="1268"/>
        <v>131920.45199999999</v>
      </c>
      <c r="AE1401" s="32"/>
      <c r="AF1401" s="33"/>
      <c r="AG1401" s="34"/>
      <c r="AH1401" s="1" t="str">
        <f t="shared" si="1269"/>
        <v>0501</v>
      </c>
    </row>
    <row r="1402">
      <c r="A1402" s="14" t="s">
        <v>915</v>
      </c>
      <c r="B1402" s="15" t="s">
        <v>44</v>
      </c>
      <c r="C1402" s="14"/>
      <c r="D1402" s="14"/>
      <c r="E1402" s="31" t="s">
        <v>45</v>
      </c>
      <c r="F1402" s="32"/>
      <c r="G1402" s="32"/>
      <c r="H1402" s="32"/>
      <c r="I1402" s="32"/>
      <c r="J1402" s="32"/>
      <c r="K1402" s="32"/>
      <c r="L1402" s="32"/>
      <c r="M1402" s="32"/>
      <c r="N1402" s="32"/>
      <c r="O1402" s="32">
        <f t="shared" si="1282"/>
        <v>5459.4620000000004</v>
      </c>
      <c r="P1402" s="32">
        <f t="shared" si="1283"/>
        <v>0</v>
      </c>
      <c r="Q1402" s="32">
        <f t="shared" si="1284"/>
        <v>0</v>
      </c>
      <c r="R1402" s="32">
        <f t="shared" si="1285"/>
        <v>5459.4620000000004</v>
      </c>
      <c r="S1402" s="32">
        <f t="shared" si="1286"/>
        <v>0</v>
      </c>
      <c r="T1402" s="32">
        <f t="shared" si="1287"/>
        <v>0</v>
      </c>
      <c r="U1402" s="32">
        <f>U1403</f>
        <v>0</v>
      </c>
      <c r="V1402" s="32">
        <f t="shared" si="1273"/>
        <v>5459.4620000000004</v>
      </c>
      <c r="W1402" s="32">
        <f t="shared" si="1274"/>
        <v>0</v>
      </c>
      <c r="X1402" s="32">
        <f t="shared" si="1275"/>
        <v>0</v>
      </c>
      <c r="Y1402" s="32">
        <f>Y1403</f>
        <v>4605.9679999999998</v>
      </c>
      <c r="Z1402" s="32">
        <f>Z1403</f>
        <v>0</v>
      </c>
      <c r="AA1402" s="32">
        <f>AA1403</f>
        <v>0</v>
      </c>
      <c r="AB1402" s="32">
        <f t="shared" si="1266"/>
        <v>10065.43</v>
      </c>
      <c r="AC1402" s="32">
        <f t="shared" si="1267"/>
        <v>0</v>
      </c>
      <c r="AD1402" s="32">
        <f t="shared" si="1268"/>
        <v>0</v>
      </c>
      <c r="AE1402" s="32">
        <f>AE1403</f>
        <v>0</v>
      </c>
      <c r="AF1402" s="33"/>
      <c r="AG1402" s="34"/>
      <c r="AH1402" s="1" t="str">
        <f t="shared" si="1269"/>
        <v/>
      </c>
    </row>
    <row r="1403">
      <c r="A1403" s="14" t="s">
        <v>915</v>
      </c>
      <c r="B1403" s="15">
        <v>800</v>
      </c>
      <c r="C1403" s="14" t="s">
        <v>50</v>
      </c>
      <c r="D1403" s="14" t="s">
        <v>31</v>
      </c>
      <c r="E1403" s="31" t="s">
        <v>722</v>
      </c>
      <c r="F1403" s="32"/>
      <c r="G1403" s="32"/>
      <c r="H1403" s="32"/>
      <c r="I1403" s="32"/>
      <c r="J1403" s="32"/>
      <c r="K1403" s="32"/>
      <c r="L1403" s="32"/>
      <c r="M1403" s="32"/>
      <c r="N1403" s="32"/>
      <c r="O1403" s="32">
        <v>5459.4620000000004</v>
      </c>
      <c r="P1403" s="32"/>
      <c r="Q1403" s="32"/>
      <c r="R1403" s="32">
        <f t="shared" si="1285"/>
        <v>5459.4620000000004</v>
      </c>
      <c r="S1403" s="32">
        <f t="shared" si="1286"/>
        <v>0</v>
      </c>
      <c r="T1403" s="32">
        <f t="shared" si="1287"/>
        <v>0</v>
      </c>
      <c r="U1403" s="32"/>
      <c r="V1403" s="32">
        <f t="shared" si="1273"/>
        <v>5459.4620000000004</v>
      </c>
      <c r="W1403" s="32">
        <f t="shared" si="1274"/>
        <v>0</v>
      </c>
      <c r="X1403" s="32">
        <f t="shared" si="1275"/>
        <v>0</v>
      </c>
      <c r="Y1403" s="32">
        <v>4605.9679999999998</v>
      </c>
      <c r="Z1403" s="32"/>
      <c r="AA1403" s="32"/>
      <c r="AB1403" s="32">
        <f t="shared" si="1266"/>
        <v>10065.43</v>
      </c>
      <c r="AC1403" s="32">
        <f t="shared" si="1267"/>
        <v>0</v>
      </c>
      <c r="AD1403" s="32">
        <f t="shared" si="1268"/>
        <v>0</v>
      </c>
      <c r="AE1403" s="32"/>
      <c r="AF1403" s="33"/>
      <c r="AG1403" s="34"/>
      <c r="AH1403" s="1" t="str">
        <f t="shared" si="1269"/>
        <v>0501</v>
      </c>
    </row>
    <row r="1404" ht="126">
      <c r="A1404" s="14" t="s">
        <v>917</v>
      </c>
      <c r="B1404" s="15"/>
      <c r="C1404" s="14"/>
      <c r="D1404" s="14"/>
      <c r="E1404" s="31" t="s">
        <v>918</v>
      </c>
      <c r="F1404" s="32">
        <f t="shared" si="1276"/>
        <v>140000</v>
      </c>
      <c r="G1404" s="32">
        <f t="shared" si="1277"/>
        <v>140000</v>
      </c>
      <c r="H1404" s="32">
        <f t="shared" si="1278"/>
        <v>140000</v>
      </c>
      <c r="I1404" s="32">
        <f t="shared" si="1279"/>
        <v>0</v>
      </c>
      <c r="J1404" s="32">
        <f t="shared" si="1280"/>
        <v>0</v>
      </c>
      <c r="K1404" s="32">
        <f t="shared" si="1281"/>
        <v>0</v>
      </c>
      <c r="L1404" s="32">
        <f t="shared" si="1270"/>
        <v>140000</v>
      </c>
      <c r="M1404" s="32">
        <f t="shared" si="1271"/>
        <v>140000</v>
      </c>
      <c r="N1404" s="32">
        <f t="shared" si="1272"/>
        <v>140000</v>
      </c>
      <c r="O1404" s="32">
        <f t="shared" si="1282"/>
        <v>0</v>
      </c>
      <c r="P1404" s="32">
        <f t="shared" si="1283"/>
        <v>0</v>
      </c>
      <c r="Q1404" s="32">
        <f t="shared" si="1284"/>
        <v>0</v>
      </c>
      <c r="R1404" s="32">
        <f t="shared" si="1285"/>
        <v>140000</v>
      </c>
      <c r="S1404" s="32">
        <f t="shared" si="1286"/>
        <v>140000</v>
      </c>
      <c r="T1404" s="32">
        <f t="shared" si="1287"/>
        <v>140000</v>
      </c>
      <c r="U1404" s="32">
        <f t="shared" ref="U1404:U1405" si="1288">U1405</f>
        <v>0</v>
      </c>
      <c r="V1404" s="32">
        <f t="shared" si="1273"/>
        <v>140000</v>
      </c>
      <c r="W1404" s="32">
        <f t="shared" si="1274"/>
        <v>140000</v>
      </c>
      <c r="X1404" s="32">
        <f t="shared" si="1275"/>
        <v>140000</v>
      </c>
      <c r="Y1404" s="32">
        <f t="shared" ref="Y1404:Y1405" si="1289">Y1405</f>
        <v>0</v>
      </c>
      <c r="Z1404" s="32">
        <f t="shared" ref="Z1404:Z1405" si="1290">Z1405</f>
        <v>0</v>
      </c>
      <c r="AA1404" s="32">
        <f t="shared" ref="AA1404:AA1405" si="1291">AA1405</f>
        <v>0</v>
      </c>
      <c r="AB1404" s="32">
        <f t="shared" si="1266"/>
        <v>140000</v>
      </c>
      <c r="AC1404" s="32">
        <f t="shared" si="1267"/>
        <v>140000</v>
      </c>
      <c r="AD1404" s="32">
        <f t="shared" si="1268"/>
        <v>140000</v>
      </c>
      <c r="AE1404" s="32">
        <f t="shared" ref="AE1404:AE1405" si="1292">AE1405</f>
        <v>0</v>
      </c>
      <c r="AF1404" s="33"/>
      <c r="AG1404" s="34"/>
      <c r="AH1404" s="1" t="str">
        <f t="shared" si="1269"/>
        <v/>
      </c>
    </row>
    <row r="1405" ht="47.25">
      <c r="A1405" s="14" t="s">
        <v>917</v>
      </c>
      <c r="B1405" s="15" t="s">
        <v>29</v>
      </c>
      <c r="C1405" s="14"/>
      <c r="D1405" s="14"/>
      <c r="E1405" s="31" t="s">
        <v>30</v>
      </c>
      <c r="F1405" s="32">
        <f t="shared" si="1276"/>
        <v>140000</v>
      </c>
      <c r="G1405" s="32">
        <f t="shared" si="1277"/>
        <v>140000</v>
      </c>
      <c r="H1405" s="32">
        <f t="shared" si="1278"/>
        <v>140000</v>
      </c>
      <c r="I1405" s="32">
        <f t="shared" si="1279"/>
        <v>0</v>
      </c>
      <c r="J1405" s="32">
        <f t="shared" si="1280"/>
        <v>0</v>
      </c>
      <c r="K1405" s="32">
        <f t="shared" si="1281"/>
        <v>0</v>
      </c>
      <c r="L1405" s="32">
        <f t="shared" si="1270"/>
        <v>140000</v>
      </c>
      <c r="M1405" s="32">
        <f t="shared" si="1271"/>
        <v>140000</v>
      </c>
      <c r="N1405" s="32">
        <f t="shared" si="1272"/>
        <v>140000</v>
      </c>
      <c r="O1405" s="32">
        <f t="shared" si="1282"/>
        <v>0</v>
      </c>
      <c r="P1405" s="32">
        <f t="shared" si="1283"/>
        <v>0</v>
      </c>
      <c r="Q1405" s="32">
        <f t="shared" si="1284"/>
        <v>0</v>
      </c>
      <c r="R1405" s="32">
        <f t="shared" si="1285"/>
        <v>140000</v>
      </c>
      <c r="S1405" s="32">
        <f t="shared" si="1286"/>
        <v>140000</v>
      </c>
      <c r="T1405" s="32">
        <f t="shared" si="1287"/>
        <v>140000</v>
      </c>
      <c r="U1405" s="32">
        <f t="shared" si="1288"/>
        <v>0</v>
      </c>
      <c r="V1405" s="32">
        <f t="shared" si="1273"/>
        <v>140000</v>
      </c>
      <c r="W1405" s="32">
        <f t="shared" si="1274"/>
        <v>140000</v>
      </c>
      <c r="X1405" s="32">
        <f t="shared" si="1275"/>
        <v>140000</v>
      </c>
      <c r="Y1405" s="32">
        <f t="shared" si="1289"/>
        <v>0</v>
      </c>
      <c r="Z1405" s="32">
        <f t="shared" si="1290"/>
        <v>0</v>
      </c>
      <c r="AA1405" s="32">
        <f t="shared" si="1291"/>
        <v>0</v>
      </c>
      <c r="AB1405" s="32">
        <f t="shared" si="1266"/>
        <v>140000</v>
      </c>
      <c r="AC1405" s="32">
        <f t="shared" si="1267"/>
        <v>140000</v>
      </c>
      <c r="AD1405" s="32">
        <f t="shared" si="1268"/>
        <v>140000</v>
      </c>
      <c r="AE1405" s="32">
        <f t="shared" si="1292"/>
        <v>0</v>
      </c>
      <c r="AF1405" s="33"/>
      <c r="AG1405" s="34"/>
      <c r="AH1405" s="1" t="str">
        <f t="shared" si="1269"/>
        <v/>
      </c>
    </row>
    <row r="1406">
      <c r="A1406" s="14" t="s">
        <v>917</v>
      </c>
      <c r="B1406" s="15">
        <v>400</v>
      </c>
      <c r="C1406" s="14" t="s">
        <v>50</v>
      </c>
      <c r="D1406" s="14" t="s">
        <v>31</v>
      </c>
      <c r="E1406" s="31" t="s">
        <v>722</v>
      </c>
      <c r="F1406" s="32">
        <v>140000</v>
      </c>
      <c r="G1406" s="32">
        <v>140000</v>
      </c>
      <c r="H1406" s="32">
        <v>140000</v>
      </c>
      <c r="I1406" s="32"/>
      <c r="J1406" s="32"/>
      <c r="K1406" s="32"/>
      <c r="L1406" s="32">
        <f t="shared" si="1270"/>
        <v>140000</v>
      </c>
      <c r="M1406" s="32">
        <f t="shared" si="1271"/>
        <v>140000</v>
      </c>
      <c r="N1406" s="32">
        <f t="shared" si="1272"/>
        <v>140000</v>
      </c>
      <c r="O1406" s="32"/>
      <c r="P1406" s="32"/>
      <c r="Q1406" s="32"/>
      <c r="R1406" s="32">
        <f t="shared" si="1285"/>
        <v>140000</v>
      </c>
      <c r="S1406" s="32">
        <f t="shared" si="1286"/>
        <v>140000</v>
      </c>
      <c r="T1406" s="32">
        <f t="shared" si="1287"/>
        <v>140000</v>
      </c>
      <c r="U1406" s="32"/>
      <c r="V1406" s="32">
        <f t="shared" si="1273"/>
        <v>140000</v>
      </c>
      <c r="W1406" s="32">
        <f t="shared" si="1274"/>
        <v>140000</v>
      </c>
      <c r="X1406" s="32">
        <f t="shared" si="1275"/>
        <v>140000</v>
      </c>
      <c r="Y1406" s="32"/>
      <c r="Z1406" s="32"/>
      <c r="AA1406" s="32"/>
      <c r="AB1406" s="32">
        <f t="shared" si="1266"/>
        <v>140000</v>
      </c>
      <c r="AC1406" s="32">
        <f t="shared" si="1267"/>
        <v>140000</v>
      </c>
      <c r="AD1406" s="32">
        <f t="shared" si="1268"/>
        <v>140000</v>
      </c>
      <c r="AE1406" s="32"/>
      <c r="AF1406" s="33"/>
      <c r="AG1406" s="34"/>
      <c r="AH1406" s="1" t="str">
        <f t="shared" si="1269"/>
        <v>0501</v>
      </c>
    </row>
    <row r="1407" ht="47.25">
      <c r="A1407" s="14" t="s">
        <v>919</v>
      </c>
      <c r="B1407" s="15"/>
      <c r="C1407" s="14"/>
      <c r="D1407" s="14"/>
      <c r="E1407" s="31" t="s">
        <v>920</v>
      </c>
      <c r="F1407" s="32">
        <f>F1408+F1411+F1414+F1419</f>
        <v>632106.10000000009</v>
      </c>
      <c r="G1407" s="32">
        <f>G1408+G1411+G1414+G1419</f>
        <v>746433.5</v>
      </c>
      <c r="H1407" s="32">
        <f>H1408+H1411+H1414+H1419</f>
        <v>670375.70000000007</v>
      </c>
      <c r="I1407" s="32">
        <f>I1408+I1411+I1414+I1419</f>
        <v>0</v>
      </c>
      <c r="J1407" s="32">
        <f>J1408+J1411+J1414+J1419</f>
        <v>0</v>
      </c>
      <c r="K1407" s="32">
        <f>K1408+K1411+K1414+K1419</f>
        <v>0</v>
      </c>
      <c r="L1407" s="32">
        <f t="shared" si="1270"/>
        <v>632106.10000000009</v>
      </c>
      <c r="M1407" s="32">
        <f t="shared" si="1271"/>
        <v>746433.5</v>
      </c>
      <c r="N1407" s="32">
        <f t="shared" si="1272"/>
        <v>670375.70000000007</v>
      </c>
      <c r="O1407" s="32">
        <f>O1408+O1411+O1414+O1419</f>
        <v>0</v>
      </c>
      <c r="P1407" s="32">
        <f>P1408+P1411+P1414+P1419</f>
        <v>0</v>
      </c>
      <c r="Q1407" s="32">
        <f>Q1408+Q1411+Q1414+Q1419</f>
        <v>0</v>
      </c>
      <c r="R1407" s="32">
        <f t="shared" si="1285"/>
        <v>632106.10000000009</v>
      </c>
      <c r="S1407" s="32">
        <f t="shared" si="1286"/>
        <v>746433.5</v>
      </c>
      <c r="T1407" s="32">
        <f t="shared" si="1287"/>
        <v>670375.70000000007</v>
      </c>
      <c r="U1407" s="32">
        <f>U1408+U1411+U1414+U1419</f>
        <v>0</v>
      </c>
      <c r="V1407" s="32">
        <f t="shared" si="1273"/>
        <v>632106.10000000009</v>
      </c>
      <c r="W1407" s="32">
        <f t="shared" si="1274"/>
        <v>746433.5</v>
      </c>
      <c r="X1407" s="32">
        <f t="shared" si="1275"/>
        <v>670375.70000000007</v>
      </c>
      <c r="Y1407" s="32">
        <f>Y1408+Y1411+Y1414+Y1419</f>
        <v>0</v>
      </c>
      <c r="Z1407" s="32">
        <f>Z1408+Z1411+Z1414+Z1419</f>
        <v>0</v>
      </c>
      <c r="AA1407" s="32">
        <f>AA1408+AA1411+AA1414+AA1419</f>
        <v>0</v>
      </c>
      <c r="AB1407" s="32">
        <f t="shared" si="1266"/>
        <v>632106.10000000009</v>
      </c>
      <c r="AC1407" s="32">
        <f t="shared" si="1267"/>
        <v>746433.5</v>
      </c>
      <c r="AD1407" s="32">
        <f t="shared" si="1268"/>
        <v>670375.70000000007</v>
      </c>
      <c r="AE1407" s="32">
        <f>AE1408+AE1411+AE1414+AE1419</f>
        <v>0</v>
      </c>
      <c r="AF1407" s="33"/>
      <c r="AG1407" s="34"/>
      <c r="AH1407" s="1" t="str">
        <f t="shared" si="1269"/>
        <v/>
      </c>
    </row>
    <row r="1408" ht="63">
      <c r="A1408" s="14" t="s">
        <v>921</v>
      </c>
      <c r="B1408" s="15"/>
      <c r="C1408" s="14"/>
      <c r="D1408" s="14"/>
      <c r="E1408" s="31" t="s">
        <v>922</v>
      </c>
      <c r="F1408" s="32">
        <f t="shared" ref="F1408:F1412" si="1293">F1409</f>
        <v>6784.8999999999996</v>
      </c>
      <c r="G1408" s="32">
        <f t="shared" ref="G1408:G1412" si="1294">G1409</f>
        <v>7648.3000000000002</v>
      </c>
      <c r="H1408" s="32">
        <f t="shared" ref="H1408:H1412" si="1295">H1409</f>
        <v>8668.1999999999989</v>
      </c>
      <c r="I1408" s="32">
        <f t="shared" ref="I1408:I1412" si="1296">I1409</f>
        <v>0</v>
      </c>
      <c r="J1408" s="32">
        <f t="shared" ref="J1408:J1412" si="1297">J1409</f>
        <v>0</v>
      </c>
      <c r="K1408" s="32">
        <f t="shared" ref="K1408:K1412" si="1298">K1409</f>
        <v>0</v>
      </c>
      <c r="L1408" s="32">
        <f t="shared" si="1270"/>
        <v>6784.8999999999996</v>
      </c>
      <c r="M1408" s="32">
        <f t="shared" si="1271"/>
        <v>7648.3000000000002</v>
      </c>
      <c r="N1408" s="32">
        <f t="shared" si="1272"/>
        <v>8668.1999999999989</v>
      </c>
      <c r="O1408" s="32">
        <f t="shared" ref="O1408:O1412" si="1299">O1409</f>
        <v>0</v>
      </c>
      <c r="P1408" s="32">
        <f t="shared" ref="P1408:P1412" si="1300">P1409</f>
        <v>0</v>
      </c>
      <c r="Q1408" s="32">
        <f t="shared" ref="Q1408:Q1412" si="1301">Q1409</f>
        <v>0</v>
      </c>
      <c r="R1408" s="32">
        <f t="shared" si="1285"/>
        <v>6784.8999999999996</v>
      </c>
      <c r="S1408" s="32">
        <f t="shared" si="1286"/>
        <v>7648.3000000000002</v>
      </c>
      <c r="T1408" s="32">
        <f t="shared" si="1287"/>
        <v>8668.1999999999989</v>
      </c>
      <c r="U1408" s="32">
        <f t="shared" ref="U1408:U1412" si="1302">U1409</f>
        <v>0</v>
      </c>
      <c r="V1408" s="32">
        <f t="shared" si="1273"/>
        <v>6784.8999999999996</v>
      </c>
      <c r="W1408" s="32">
        <f t="shared" si="1274"/>
        <v>7648.3000000000002</v>
      </c>
      <c r="X1408" s="32">
        <f t="shared" si="1275"/>
        <v>8668.1999999999989</v>
      </c>
      <c r="Y1408" s="32">
        <f t="shared" ref="Y1408:Y1412" si="1303">Y1409</f>
        <v>0</v>
      </c>
      <c r="Z1408" s="32">
        <f t="shared" ref="Z1408:Z1412" si="1304">Z1409</f>
        <v>0</v>
      </c>
      <c r="AA1408" s="32">
        <f t="shared" ref="AA1408:AA1412" si="1305">AA1409</f>
        <v>0</v>
      </c>
      <c r="AB1408" s="32">
        <f t="shared" si="1266"/>
        <v>6784.8999999999996</v>
      </c>
      <c r="AC1408" s="32">
        <f t="shared" si="1267"/>
        <v>7648.3000000000002</v>
      </c>
      <c r="AD1408" s="32">
        <f t="shared" si="1268"/>
        <v>8668.1999999999989</v>
      </c>
      <c r="AE1408" s="32">
        <f t="shared" ref="AE1408:AE1412" si="1306">AE1409</f>
        <v>0</v>
      </c>
      <c r="AF1408" s="33"/>
      <c r="AG1408" s="34"/>
      <c r="AH1408" s="1" t="str">
        <f t="shared" si="1269"/>
        <v/>
      </c>
    </row>
    <row r="1409" ht="31.5">
      <c r="A1409" s="14" t="s">
        <v>921</v>
      </c>
      <c r="B1409" s="15" t="s">
        <v>48</v>
      </c>
      <c r="C1409" s="14"/>
      <c r="D1409" s="14"/>
      <c r="E1409" s="31" t="s">
        <v>49</v>
      </c>
      <c r="F1409" s="32">
        <f t="shared" si="1293"/>
        <v>6784.8999999999996</v>
      </c>
      <c r="G1409" s="32">
        <f t="shared" si="1294"/>
        <v>7648.3000000000002</v>
      </c>
      <c r="H1409" s="32">
        <f t="shared" si="1295"/>
        <v>8668.1999999999989</v>
      </c>
      <c r="I1409" s="32">
        <f t="shared" si="1296"/>
        <v>0</v>
      </c>
      <c r="J1409" s="32">
        <f t="shared" si="1297"/>
        <v>0</v>
      </c>
      <c r="K1409" s="32">
        <f t="shared" si="1298"/>
        <v>0</v>
      </c>
      <c r="L1409" s="32">
        <f t="shared" si="1270"/>
        <v>6784.8999999999996</v>
      </c>
      <c r="M1409" s="32">
        <f t="shared" si="1271"/>
        <v>7648.3000000000002</v>
      </c>
      <c r="N1409" s="32">
        <f t="shared" si="1272"/>
        <v>8668.1999999999989</v>
      </c>
      <c r="O1409" s="32">
        <f t="shared" si="1299"/>
        <v>0</v>
      </c>
      <c r="P1409" s="32">
        <f t="shared" si="1300"/>
        <v>0</v>
      </c>
      <c r="Q1409" s="32">
        <f t="shared" si="1301"/>
        <v>0</v>
      </c>
      <c r="R1409" s="32">
        <f t="shared" si="1285"/>
        <v>6784.8999999999996</v>
      </c>
      <c r="S1409" s="32">
        <f t="shared" si="1286"/>
        <v>7648.3000000000002</v>
      </c>
      <c r="T1409" s="32">
        <f t="shared" si="1287"/>
        <v>8668.1999999999989</v>
      </c>
      <c r="U1409" s="32">
        <f t="shared" si="1302"/>
        <v>0</v>
      </c>
      <c r="V1409" s="32">
        <f t="shared" si="1273"/>
        <v>6784.8999999999996</v>
      </c>
      <c r="W1409" s="32">
        <f t="shared" si="1274"/>
        <v>7648.3000000000002</v>
      </c>
      <c r="X1409" s="32">
        <f t="shared" si="1275"/>
        <v>8668.1999999999989</v>
      </c>
      <c r="Y1409" s="32">
        <f t="shared" si="1303"/>
        <v>0</v>
      </c>
      <c r="Z1409" s="32">
        <f t="shared" si="1304"/>
        <v>0</v>
      </c>
      <c r="AA1409" s="32">
        <f t="shared" si="1305"/>
        <v>0</v>
      </c>
      <c r="AB1409" s="32">
        <f t="shared" si="1266"/>
        <v>6784.8999999999996</v>
      </c>
      <c r="AC1409" s="32">
        <f t="shared" si="1267"/>
        <v>7648.3000000000002</v>
      </c>
      <c r="AD1409" s="32">
        <f t="shared" si="1268"/>
        <v>8668.1999999999989</v>
      </c>
      <c r="AE1409" s="32">
        <f t="shared" si="1306"/>
        <v>0</v>
      </c>
      <c r="AF1409" s="33"/>
      <c r="AG1409" s="34"/>
      <c r="AH1409" s="1" t="str">
        <f t="shared" si="1269"/>
        <v/>
      </c>
    </row>
    <row r="1410" ht="31.5">
      <c r="A1410" s="14" t="s">
        <v>921</v>
      </c>
      <c r="B1410" s="15">
        <v>200</v>
      </c>
      <c r="C1410" s="14" t="s">
        <v>100</v>
      </c>
      <c r="D1410" s="14" t="s">
        <v>321</v>
      </c>
      <c r="E1410" s="31" t="s">
        <v>322</v>
      </c>
      <c r="F1410" s="32">
        <v>6784.8999999999996</v>
      </c>
      <c r="G1410" s="32">
        <v>7648.3000000000002</v>
      </c>
      <c r="H1410" s="32">
        <v>8668.1999999999989</v>
      </c>
      <c r="I1410" s="32"/>
      <c r="J1410" s="32"/>
      <c r="K1410" s="32"/>
      <c r="L1410" s="32">
        <f t="shared" si="1270"/>
        <v>6784.8999999999996</v>
      </c>
      <c r="M1410" s="32">
        <f t="shared" si="1271"/>
        <v>7648.3000000000002</v>
      </c>
      <c r="N1410" s="32">
        <f t="shared" si="1272"/>
        <v>8668.1999999999989</v>
      </c>
      <c r="O1410" s="32"/>
      <c r="P1410" s="32"/>
      <c r="Q1410" s="32"/>
      <c r="R1410" s="32">
        <f t="shared" si="1285"/>
        <v>6784.8999999999996</v>
      </c>
      <c r="S1410" s="32">
        <f t="shared" si="1286"/>
        <v>7648.3000000000002</v>
      </c>
      <c r="T1410" s="32">
        <f t="shared" si="1287"/>
        <v>8668.1999999999989</v>
      </c>
      <c r="U1410" s="32"/>
      <c r="V1410" s="32">
        <f t="shared" si="1273"/>
        <v>6784.8999999999996</v>
      </c>
      <c r="W1410" s="32">
        <f t="shared" si="1274"/>
        <v>7648.3000000000002</v>
      </c>
      <c r="X1410" s="32">
        <f t="shared" si="1275"/>
        <v>8668.1999999999989</v>
      </c>
      <c r="Y1410" s="32"/>
      <c r="Z1410" s="32"/>
      <c r="AA1410" s="32"/>
      <c r="AB1410" s="32">
        <f t="shared" si="1266"/>
        <v>6784.8999999999996</v>
      </c>
      <c r="AC1410" s="32">
        <f t="shared" si="1267"/>
        <v>7648.3000000000002</v>
      </c>
      <c r="AD1410" s="32">
        <f t="shared" si="1268"/>
        <v>8668.1999999999989</v>
      </c>
      <c r="AE1410" s="32"/>
      <c r="AF1410" s="33"/>
      <c r="AG1410" s="34"/>
      <c r="AH1410" s="1" t="str">
        <f t="shared" si="1269"/>
        <v>1006</v>
      </c>
    </row>
    <row r="1411" ht="141.75">
      <c r="A1411" s="14" t="s">
        <v>923</v>
      </c>
      <c r="B1411" s="15"/>
      <c r="C1411" s="14"/>
      <c r="D1411" s="14"/>
      <c r="E1411" s="31" t="s">
        <v>924</v>
      </c>
      <c r="F1411" s="32">
        <f t="shared" si="1293"/>
        <v>300135</v>
      </c>
      <c r="G1411" s="32">
        <f t="shared" si="1294"/>
        <v>411803.79999999999</v>
      </c>
      <c r="H1411" s="32">
        <f t="shared" si="1295"/>
        <v>410933.20000000001</v>
      </c>
      <c r="I1411" s="32">
        <f t="shared" si="1296"/>
        <v>0</v>
      </c>
      <c r="J1411" s="32">
        <f t="shared" si="1297"/>
        <v>0</v>
      </c>
      <c r="K1411" s="32">
        <f t="shared" si="1298"/>
        <v>0</v>
      </c>
      <c r="L1411" s="32">
        <f t="shared" si="1270"/>
        <v>300135</v>
      </c>
      <c r="M1411" s="32">
        <f t="shared" si="1271"/>
        <v>411803.79999999999</v>
      </c>
      <c r="N1411" s="32">
        <f t="shared" si="1272"/>
        <v>410933.20000000001</v>
      </c>
      <c r="O1411" s="32">
        <f t="shared" si="1299"/>
        <v>0</v>
      </c>
      <c r="P1411" s="32">
        <f t="shared" si="1300"/>
        <v>0</v>
      </c>
      <c r="Q1411" s="32">
        <f t="shared" si="1301"/>
        <v>0</v>
      </c>
      <c r="R1411" s="32">
        <f t="shared" si="1285"/>
        <v>300135</v>
      </c>
      <c r="S1411" s="32">
        <f t="shared" si="1286"/>
        <v>411803.79999999999</v>
      </c>
      <c r="T1411" s="32">
        <f t="shared" si="1287"/>
        <v>410933.20000000001</v>
      </c>
      <c r="U1411" s="32">
        <f t="shared" si="1302"/>
        <v>0</v>
      </c>
      <c r="V1411" s="32">
        <f t="shared" si="1273"/>
        <v>300135</v>
      </c>
      <c r="W1411" s="32">
        <f t="shared" si="1274"/>
        <v>411803.79999999999</v>
      </c>
      <c r="X1411" s="32">
        <f t="shared" si="1275"/>
        <v>410933.20000000001</v>
      </c>
      <c r="Y1411" s="32">
        <f t="shared" si="1303"/>
        <v>0</v>
      </c>
      <c r="Z1411" s="32">
        <f t="shared" si="1304"/>
        <v>0</v>
      </c>
      <c r="AA1411" s="32">
        <f t="shared" si="1305"/>
        <v>0</v>
      </c>
      <c r="AB1411" s="32">
        <f t="shared" si="1266"/>
        <v>300135</v>
      </c>
      <c r="AC1411" s="32">
        <f t="shared" si="1267"/>
        <v>411803.79999999999</v>
      </c>
      <c r="AD1411" s="32">
        <f t="shared" si="1268"/>
        <v>410933.20000000001</v>
      </c>
      <c r="AE1411" s="32">
        <f t="shared" si="1306"/>
        <v>0</v>
      </c>
      <c r="AF1411" s="33"/>
      <c r="AG1411" s="34"/>
      <c r="AH1411" s="1" t="str">
        <f t="shared" si="1269"/>
        <v/>
      </c>
    </row>
    <row r="1412" ht="47.25">
      <c r="A1412" s="14" t="s">
        <v>923</v>
      </c>
      <c r="B1412" s="15" t="s">
        <v>29</v>
      </c>
      <c r="C1412" s="14"/>
      <c r="D1412" s="14"/>
      <c r="E1412" s="31" t="s">
        <v>30</v>
      </c>
      <c r="F1412" s="32">
        <f t="shared" si="1293"/>
        <v>300135</v>
      </c>
      <c r="G1412" s="32">
        <f t="shared" si="1294"/>
        <v>411803.79999999999</v>
      </c>
      <c r="H1412" s="32">
        <f t="shared" si="1295"/>
        <v>410933.20000000001</v>
      </c>
      <c r="I1412" s="32">
        <f t="shared" si="1296"/>
        <v>0</v>
      </c>
      <c r="J1412" s="32">
        <f t="shared" si="1297"/>
        <v>0</v>
      </c>
      <c r="K1412" s="32">
        <f t="shared" si="1298"/>
        <v>0</v>
      </c>
      <c r="L1412" s="32">
        <f t="shared" si="1270"/>
        <v>300135</v>
      </c>
      <c r="M1412" s="32">
        <f t="shared" si="1271"/>
        <v>411803.79999999999</v>
      </c>
      <c r="N1412" s="32">
        <f t="shared" si="1272"/>
        <v>410933.20000000001</v>
      </c>
      <c r="O1412" s="32">
        <f t="shared" si="1299"/>
        <v>0</v>
      </c>
      <c r="P1412" s="32">
        <f t="shared" si="1300"/>
        <v>0</v>
      </c>
      <c r="Q1412" s="32">
        <f t="shared" si="1301"/>
        <v>0</v>
      </c>
      <c r="R1412" s="32">
        <f t="shared" si="1285"/>
        <v>300135</v>
      </c>
      <c r="S1412" s="32">
        <f t="shared" si="1286"/>
        <v>411803.79999999999</v>
      </c>
      <c r="T1412" s="32">
        <f t="shared" si="1287"/>
        <v>410933.20000000001</v>
      </c>
      <c r="U1412" s="32">
        <f t="shared" si="1302"/>
        <v>0</v>
      </c>
      <c r="V1412" s="32">
        <f t="shared" si="1273"/>
        <v>300135</v>
      </c>
      <c r="W1412" s="32">
        <f t="shared" si="1274"/>
        <v>411803.79999999999</v>
      </c>
      <c r="X1412" s="32">
        <f t="shared" si="1275"/>
        <v>410933.20000000001</v>
      </c>
      <c r="Y1412" s="32">
        <f t="shared" si="1303"/>
        <v>0</v>
      </c>
      <c r="Z1412" s="32">
        <f t="shared" si="1304"/>
        <v>0</v>
      </c>
      <c r="AA1412" s="32">
        <f t="shared" si="1305"/>
        <v>0</v>
      </c>
      <c r="AB1412" s="32">
        <f t="shared" si="1266"/>
        <v>300135</v>
      </c>
      <c r="AC1412" s="32">
        <f t="shared" si="1267"/>
        <v>411803.79999999999</v>
      </c>
      <c r="AD1412" s="32">
        <f t="shared" si="1268"/>
        <v>410933.20000000001</v>
      </c>
      <c r="AE1412" s="32">
        <f t="shared" si="1306"/>
        <v>0</v>
      </c>
      <c r="AF1412" s="33"/>
      <c r="AG1412" s="34"/>
      <c r="AH1412" s="1" t="str">
        <f t="shared" si="1269"/>
        <v/>
      </c>
    </row>
    <row r="1413">
      <c r="A1413" s="14" t="s">
        <v>923</v>
      </c>
      <c r="B1413" s="15">
        <v>400</v>
      </c>
      <c r="C1413" s="14" t="s">
        <v>100</v>
      </c>
      <c r="D1413" s="14" t="s">
        <v>238</v>
      </c>
      <c r="E1413" s="31" t="s">
        <v>426</v>
      </c>
      <c r="F1413" s="32">
        <v>300135</v>
      </c>
      <c r="G1413" s="32">
        <v>411803.79999999999</v>
      </c>
      <c r="H1413" s="32">
        <v>410933.20000000001</v>
      </c>
      <c r="I1413" s="32"/>
      <c r="J1413" s="32"/>
      <c r="K1413" s="32"/>
      <c r="L1413" s="32">
        <f t="shared" si="1270"/>
        <v>300135</v>
      </c>
      <c r="M1413" s="32">
        <f t="shared" si="1271"/>
        <v>411803.79999999999</v>
      </c>
      <c r="N1413" s="32">
        <f t="shared" si="1272"/>
        <v>410933.20000000001</v>
      </c>
      <c r="O1413" s="32"/>
      <c r="P1413" s="32"/>
      <c r="Q1413" s="32"/>
      <c r="R1413" s="32">
        <f t="shared" si="1285"/>
        <v>300135</v>
      </c>
      <c r="S1413" s="32">
        <f t="shared" si="1286"/>
        <v>411803.79999999999</v>
      </c>
      <c r="T1413" s="32">
        <f t="shared" si="1287"/>
        <v>410933.20000000001</v>
      </c>
      <c r="U1413" s="32"/>
      <c r="V1413" s="32">
        <f t="shared" si="1273"/>
        <v>300135</v>
      </c>
      <c r="W1413" s="32">
        <f t="shared" si="1274"/>
        <v>411803.79999999999</v>
      </c>
      <c r="X1413" s="32">
        <f t="shared" si="1275"/>
        <v>410933.20000000001</v>
      </c>
      <c r="Y1413" s="32"/>
      <c r="Z1413" s="32"/>
      <c r="AA1413" s="32"/>
      <c r="AB1413" s="32">
        <f t="shared" si="1266"/>
        <v>300135</v>
      </c>
      <c r="AC1413" s="32">
        <f t="shared" si="1267"/>
        <v>411803.79999999999</v>
      </c>
      <c r="AD1413" s="32">
        <f t="shared" si="1268"/>
        <v>410933.20000000001</v>
      </c>
      <c r="AE1413" s="32"/>
      <c r="AF1413" s="33"/>
      <c r="AG1413" s="34"/>
      <c r="AH1413" s="1" t="str">
        <f t="shared" si="1269"/>
        <v>1004</v>
      </c>
    </row>
    <row r="1414" ht="94.5">
      <c r="A1414" s="14" t="s">
        <v>925</v>
      </c>
      <c r="B1414" s="15"/>
      <c r="C1414" s="14"/>
      <c r="D1414" s="14"/>
      <c r="E1414" s="31" t="s">
        <v>926</v>
      </c>
      <c r="F1414" s="32">
        <f>F1415+F1417</f>
        <v>4164.8000000000002</v>
      </c>
      <c r="G1414" s="32">
        <f>G1415+G1417</f>
        <v>4279.2000000000007</v>
      </c>
      <c r="H1414" s="32">
        <f>H1415+H1417</f>
        <v>4279.1999999999998</v>
      </c>
      <c r="I1414" s="32">
        <f>I1415+I1417</f>
        <v>0</v>
      </c>
      <c r="J1414" s="32">
        <f>J1415+J1417</f>
        <v>0</v>
      </c>
      <c r="K1414" s="32">
        <f>K1415+K1417</f>
        <v>0</v>
      </c>
      <c r="L1414" s="32">
        <f t="shared" si="1270"/>
        <v>4164.8000000000002</v>
      </c>
      <c r="M1414" s="32">
        <f t="shared" si="1271"/>
        <v>4279.2000000000007</v>
      </c>
      <c r="N1414" s="32">
        <f t="shared" si="1272"/>
        <v>4279.1999999999998</v>
      </c>
      <c r="O1414" s="32">
        <f>O1415+O1417</f>
        <v>0</v>
      </c>
      <c r="P1414" s="32">
        <f>P1415+P1417</f>
        <v>0</v>
      </c>
      <c r="Q1414" s="32">
        <f>Q1415+Q1417</f>
        <v>0</v>
      </c>
      <c r="R1414" s="32">
        <f t="shared" si="1285"/>
        <v>4164.8000000000002</v>
      </c>
      <c r="S1414" s="32">
        <f t="shared" si="1286"/>
        <v>4279.2000000000007</v>
      </c>
      <c r="T1414" s="32">
        <f t="shared" si="1287"/>
        <v>4279.1999999999998</v>
      </c>
      <c r="U1414" s="32">
        <f>U1415+U1417</f>
        <v>0</v>
      </c>
      <c r="V1414" s="32">
        <f t="shared" si="1273"/>
        <v>4164.8000000000002</v>
      </c>
      <c r="W1414" s="32">
        <f t="shared" si="1274"/>
        <v>4279.2000000000007</v>
      </c>
      <c r="X1414" s="32">
        <f t="shared" si="1275"/>
        <v>4279.1999999999998</v>
      </c>
      <c r="Y1414" s="32">
        <f>Y1415+Y1417</f>
        <v>0</v>
      </c>
      <c r="Z1414" s="32">
        <f>Z1415+Z1417</f>
        <v>0</v>
      </c>
      <c r="AA1414" s="32">
        <f>AA1415+AA1417</f>
        <v>0</v>
      </c>
      <c r="AB1414" s="32">
        <f t="shared" si="1266"/>
        <v>4164.8000000000002</v>
      </c>
      <c r="AC1414" s="32">
        <f t="shared" si="1267"/>
        <v>4279.2000000000007</v>
      </c>
      <c r="AD1414" s="32">
        <f t="shared" si="1268"/>
        <v>4279.1999999999998</v>
      </c>
      <c r="AE1414" s="32">
        <f>AE1415+AE1417</f>
        <v>0</v>
      </c>
      <c r="AF1414" s="33"/>
      <c r="AG1414" s="34"/>
      <c r="AH1414" s="1" t="str">
        <f t="shared" si="1269"/>
        <v/>
      </c>
    </row>
    <row r="1415" ht="94.5">
      <c r="A1415" s="14" t="s">
        <v>925</v>
      </c>
      <c r="B1415" s="15" t="s">
        <v>151</v>
      </c>
      <c r="C1415" s="14"/>
      <c r="D1415" s="14"/>
      <c r="E1415" s="31" t="s">
        <v>152</v>
      </c>
      <c r="F1415" s="32">
        <f>F1416</f>
        <v>4062.5</v>
      </c>
      <c r="G1415" s="32">
        <f>G1416</f>
        <v>4176.9000000000005</v>
      </c>
      <c r="H1415" s="32">
        <f>H1416</f>
        <v>4176.8999999999996</v>
      </c>
      <c r="I1415" s="32">
        <f>I1416</f>
        <v>0</v>
      </c>
      <c r="J1415" s="32">
        <f>J1416</f>
        <v>0</v>
      </c>
      <c r="K1415" s="32">
        <f>K1416</f>
        <v>0</v>
      </c>
      <c r="L1415" s="32">
        <f t="shared" si="1270"/>
        <v>4062.5</v>
      </c>
      <c r="M1415" s="32">
        <f t="shared" si="1271"/>
        <v>4176.9000000000005</v>
      </c>
      <c r="N1415" s="32">
        <f t="shared" si="1272"/>
        <v>4176.8999999999996</v>
      </c>
      <c r="O1415" s="32">
        <f>O1416</f>
        <v>0</v>
      </c>
      <c r="P1415" s="32">
        <f>P1416</f>
        <v>0</v>
      </c>
      <c r="Q1415" s="32">
        <f>Q1416</f>
        <v>0</v>
      </c>
      <c r="R1415" s="32">
        <f t="shared" si="1285"/>
        <v>4062.5</v>
      </c>
      <c r="S1415" s="32">
        <f t="shared" si="1286"/>
        <v>4176.9000000000005</v>
      </c>
      <c r="T1415" s="32">
        <f t="shared" si="1287"/>
        <v>4176.8999999999996</v>
      </c>
      <c r="U1415" s="32">
        <f>U1416</f>
        <v>0</v>
      </c>
      <c r="V1415" s="32">
        <f t="shared" si="1273"/>
        <v>4062.5</v>
      </c>
      <c r="W1415" s="32">
        <f t="shared" si="1274"/>
        <v>4176.9000000000005</v>
      </c>
      <c r="X1415" s="32">
        <f t="shared" si="1275"/>
        <v>4176.8999999999996</v>
      </c>
      <c r="Y1415" s="32">
        <f>Y1416</f>
        <v>0</v>
      </c>
      <c r="Z1415" s="32">
        <f>Z1416</f>
        <v>0</v>
      </c>
      <c r="AA1415" s="32">
        <f>AA1416</f>
        <v>0</v>
      </c>
      <c r="AB1415" s="32">
        <f t="shared" si="1266"/>
        <v>4062.5</v>
      </c>
      <c r="AC1415" s="32">
        <f t="shared" si="1267"/>
        <v>4176.9000000000005</v>
      </c>
      <c r="AD1415" s="32">
        <f t="shared" si="1268"/>
        <v>4176.8999999999996</v>
      </c>
      <c r="AE1415" s="32">
        <f>AE1416</f>
        <v>0</v>
      </c>
      <c r="AF1415" s="33"/>
      <c r="AG1415" s="34"/>
      <c r="AH1415" s="1" t="str">
        <f t="shared" si="1269"/>
        <v/>
      </c>
    </row>
    <row r="1416" ht="31.5">
      <c r="A1416" s="14" t="s">
        <v>925</v>
      </c>
      <c r="B1416" s="15">
        <v>100</v>
      </c>
      <c r="C1416" s="14" t="s">
        <v>100</v>
      </c>
      <c r="D1416" s="14" t="s">
        <v>321</v>
      </c>
      <c r="E1416" s="31" t="s">
        <v>322</v>
      </c>
      <c r="F1416" s="32">
        <f>3274.4+788.1</f>
        <v>4062.5</v>
      </c>
      <c r="G1416" s="32">
        <f>3317.8+859.1</f>
        <v>4176.9000000000005</v>
      </c>
      <c r="H1416" s="32">
        <v>4176.8999999999996</v>
      </c>
      <c r="I1416" s="32"/>
      <c r="J1416" s="32"/>
      <c r="K1416" s="32"/>
      <c r="L1416" s="32">
        <f t="shared" si="1270"/>
        <v>4062.5</v>
      </c>
      <c r="M1416" s="32">
        <f t="shared" si="1271"/>
        <v>4176.9000000000005</v>
      </c>
      <c r="N1416" s="32">
        <f t="shared" si="1272"/>
        <v>4176.8999999999996</v>
      </c>
      <c r="O1416" s="32"/>
      <c r="P1416" s="32"/>
      <c r="Q1416" s="32"/>
      <c r="R1416" s="32">
        <f t="shared" si="1285"/>
        <v>4062.5</v>
      </c>
      <c r="S1416" s="32">
        <f t="shared" si="1286"/>
        <v>4176.9000000000005</v>
      </c>
      <c r="T1416" s="32">
        <f t="shared" si="1287"/>
        <v>4176.8999999999996</v>
      </c>
      <c r="U1416" s="32"/>
      <c r="V1416" s="32">
        <f t="shared" si="1273"/>
        <v>4062.5</v>
      </c>
      <c r="W1416" s="32">
        <f t="shared" si="1274"/>
        <v>4176.9000000000005</v>
      </c>
      <c r="X1416" s="32">
        <f t="shared" si="1275"/>
        <v>4176.8999999999996</v>
      </c>
      <c r="Y1416" s="32"/>
      <c r="Z1416" s="32"/>
      <c r="AA1416" s="32"/>
      <c r="AB1416" s="32">
        <f t="shared" si="1266"/>
        <v>4062.5</v>
      </c>
      <c r="AC1416" s="32">
        <f t="shared" si="1267"/>
        <v>4176.9000000000005</v>
      </c>
      <c r="AD1416" s="32">
        <f t="shared" si="1268"/>
        <v>4176.8999999999996</v>
      </c>
      <c r="AE1416" s="32"/>
      <c r="AF1416" s="33"/>
      <c r="AG1416" s="34"/>
      <c r="AH1416" s="1" t="str">
        <f t="shared" si="1269"/>
        <v>1006</v>
      </c>
    </row>
    <row r="1417" ht="31.5">
      <c r="A1417" s="14" t="s">
        <v>925</v>
      </c>
      <c r="B1417" s="15" t="s">
        <v>48</v>
      </c>
      <c r="C1417" s="14"/>
      <c r="D1417" s="14"/>
      <c r="E1417" s="31" t="s">
        <v>49</v>
      </c>
      <c r="F1417" s="32">
        <f>F1418</f>
        <v>102.3</v>
      </c>
      <c r="G1417" s="32">
        <f>G1418</f>
        <v>102.3</v>
      </c>
      <c r="H1417" s="32">
        <f>H1418</f>
        <v>102.3</v>
      </c>
      <c r="I1417" s="32">
        <f>I1418</f>
        <v>0</v>
      </c>
      <c r="J1417" s="32">
        <f>J1418</f>
        <v>0</v>
      </c>
      <c r="K1417" s="32">
        <f>K1418</f>
        <v>0</v>
      </c>
      <c r="L1417" s="32">
        <f t="shared" si="1270"/>
        <v>102.3</v>
      </c>
      <c r="M1417" s="32">
        <f t="shared" si="1271"/>
        <v>102.3</v>
      </c>
      <c r="N1417" s="32">
        <f t="shared" si="1272"/>
        <v>102.3</v>
      </c>
      <c r="O1417" s="32">
        <f>O1418</f>
        <v>0</v>
      </c>
      <c r="P1417" s="32">
        <f>P1418</f>
        <v>0</v>
      </c>
      <c r="Q1417" s="32">
        <f>Q1418</f>
        <v>0</v>
      </c>
      <c r="R1417" s="32">
        <f t="shared" si="1285"/>
        <v>102.3</v>
      </c>
      <c r="S1417" s="32">
        <f t="shared" si="1286"/>
        <v>102.3</v>
      </c>
      <c r="T1417" s="32">
        <f t="shared" si="1287"/>
        <v>102.3</v>
      </c>
      <c r="U1417" s="32">
        <f>U1418</f>
        <v>0</v>
      </c>
      <c r="V1417" s="32">
        <f t="shared" si="1273"/>
        <v>102.3</v>
      </c>
      <c r="W1417" s="32">
        <f t="shared" si="1274"/>
        <v>102.3</v>
      </c>
      <c r="X1417" s="32">
        <f t="shared" si="1275"/>
        <v>102.3</v>
      </c>
      <c r="Y1417" s="32">
        <f>Y1418</f>
        <v>0</v>
      </c>
      <c r="Z1417" s="32">
        <f>Z1418</f>
        <v>0</v>
      </c>
      <c r="AA1417" s="32">
        <f>AA1418</f>
        <v>0</v>
      </c>
      <c r="AB1417" s="32">
        <f t="shared" si="1266"/>
        <v>102.3</v>
      </c>
      <c r="AC1417" s="32">
        <f t="shared" si="1267"/>
        <v>102.3</v>
      </c>
      <c r="AD1417" s="32">
        <f t="shared" si="1268"/>
        <v>102.3</v>
      </c>
      <c r="AE1417" s="32">
        <f>AE1418</f>
        <v>0</v>
      </c>
      <c r="AF1417" s="33"/>
      <c r="AG1417" s="34"/>
      <c r="AH1417" s="1" t="str">
        <f t="shared" si="1269"/>
        <v/>
      </c>
    </row>
    <row r="1418" ht="31.5">
      <c r="A1418" s="14" t="s">
        <v>925</v>
      </c>
      <c r="B1418" s="15">
        <v>200</v>
      </c>
      <c r="C1418" s="14" t="s">
        <v>100</v>
      </c>
      <c r="D1418" s="14" t="s">
        <v>321</v>
      </c>
      <c r="E1418" s="31" t="s">
        <v>322</v>
      </c>
      <c r="F1418" s="32">
        <f>41+61.3</f>
        <v>102.3</v>
      </c>
      <c r="G1418" s="32">
        <f>41+61.3</f>
        <v>102.3</v>
      </c>
      <c r="H1418" s="32">
        <f>41+61.3</f>
        <v>102.3</v>
      </c>
      <c r="I1418" s="32"/>
      <c r="J1418" s="32"/>
      <c r="K1418" s="32"/>
      <c r="L1418" s="32">
        <f t="shared" si="1270"/>
        <v>102.3</v>
      </c>
      <c r="M1418" s="32">
        <f t="shared" si="1271"/>
        <v>102.3</v>
      </c>
      <c r="N1418" s="32">
        <f t="shared" si="1272"/>
        <v>102.3</v>
      </c>
      <c r="O1418" s="32"/>
      <c r="P1418" s="32"/>
      <c r="Q1418" s="32"/>
      <c r="R1418" s="32">
        <f t="shared" si="1285"/>
        <v>102.3</v>
      </c>
      <c r="S1418" s="32">
        <f t="shared" si="1286"/>
        <v>102.3</v>
      </c>
      <c r="T1418" s="32">
        <f t="shared" si="1287"/>
        <v>102.3</v>
      </c>
      <c r="U1418" s="32"/>
      <c r="V1418" s="32">
        <f t="shared" si="1273"/>
        <v>102.3</v>
      </c>
      <c r="W1418" s="32">
        <f t="shared" si="1274"/>
        <v>102.3</v>
      </c>
      <c r="X1418" s="32">
        <f t="shared" si="1275"/>
        <v>102.3</v>
      </c>
      <c r="Y1418" s="32"/>
      <c r="Z1418" s="32"/>
      <c r="AA1418" s="32"/>
      <c r="AB1418" s="32">
        <f t="shared" si="1266"/>
        <v>102.3</v>
      </c>
      <c r="AC1418" s="32">
        <f t="shared" si="1267"/>
        <v>102.3</v>
      </c>
      <c r="AD1418" s="32">
        <f t="shared" si="1268"/>
        <v>102.3</v>
      </c>
      <c r="AE1418" s="32"/>
      <c r="AF1418" s="33"/>
      <c r="AG1418" s="34"/>
      <c r="AH1418" s="1" t="str">
        <f t="shared" si="1269"/>
        <v>1006</v>
      </c>
    </row>
    <row r="1419" ht="63">
      <c r="A1419" s="14" t="s">
        <v>927</v>
      </c>
      <c r="B1419" s="15"/>
      <c r="C1419" s="14"/>
      <c r="D1419" s="14"/>
      <c r="E1419" s="31" t="s">
        <v>928</v>
      </c>
      <c r="F1419" s="32">
        <f t="shared" ref="F1419:F1420" si="1307">F1420</f>
        <v>321021.40000000002</v>
      </c>
      <c r="G1419" s="32">
        <f t="shared" ref="G1419:G1420" si="1308">G1420</f>
        <v>322702.20000000001</v>
      </c>
      <c r="H1419" s="32">
        <f t="shared" ref="H1419:H1420" si="1309">H1420</f>
        <v>246495.10000000001</v>
      </c>
      <c r="I1419" s="32">
        <f t="shared" ref="I1419:I1420" si="1310">I1420</f>
        <v>0</v>
      </c>
      <c r="J1419" s="32">
        <f t="shared" ref="J1419:J1420" si="1311">J1420</f>
        <v>0</v>
      </c>
      <c r="K1419" s="32">
        <f t="shared" ref="K1419:K1420" si="1312">K1420</f>
        <v>0</v>
      </c>
      <c r="L1419" s="32">
        <f t="shared" si="1270"/>
        <v>321021.40000000002</v>
      </c>
      <c r="M1419" s="32">
        <f t="shared" si="1271"/>
        <v>322702.20000000001</v>
      </c>
      <c r="N1419" s="32">
        <f t="shared" si="1272"/>
        <v>246495.10000000001</v>
      </c>
      <c r="O1419" s="32">
        <f t="shared" ref="O1419:O1420" si="1313">O1420</f>
        <v>0</v>
      </c>
      <c r="P1419" s="32">
        <f t="shared" ref="P1419:P1420" si="1314">P1420</f>
        <v>0</v>
      </c>
      <c r="Q1419" s="32">
        <f t="shared" ref="Q1419:Q1420" si="1315">Q1420</f>
        <v>0</v>
      </c>
      <c r="R1419" s="32">
        <f t="shared" si="1285"/>
        <v>321021.40000000002</v>
      </c>
      <c r="S1419" s="32">
        <f t="shared" si="1286"/>
        <v>322702.20000000001</v>
      </c>
      <c r="T1419" s="32">
        <f t="shared" si="1287"/>
        <v>246495.10000000001</v>
      </c>
      <c r="U1419" s="32">
        <f t="shared" ref="U1419:U1420" si="1316">U1420</f>
        <v>0</v>
      </c>
      <c r="V1419" s="32">
        <f t="shared" si="1273"/>
        <v>321021.40000000002</v>
      </c>
      <c r="W1419" s="32">
        <f t="shared" si="1274"/>
        <v>322702.20000000001</v>
      </c>
      <c r="X1419" s="32">
        <f t="shared" si="1275"/>
        <v>246495.10000000001</v>
      </c>
      <c r="Y1419" s="32">
        <f t="shared" ref="Y1419:Y1420" si="1317">Y1420</f>
        <v>0</v>
      </c>
      <c r="Z1419" s="32">
        <f t="shared" ref="Z1419:Z1420" si="1318">Z1420</f>
        <v>0</v>
      </c>
      <c r="AA1419" s="32">
        <f t="shared" ref="AA1419:AA1420" si="1319">AA1420</f>
        <v>0</v>
      </c>
      <c r="AB1419" s="32">
        <f t="shared" si="1266"/>
        <v>321021.40000000002</v>
      </c>
      <c r="AC1419" s="32">
        <f t="shared" si="1267"/>
        <v>322702.20000000001</v>
      </c>
      <c r="AD1419" s="32">
        <f t="shared" si="1268"/>
        <v>246495.10000000001</v>
      </c>
      <c r="AE1419" s="32">
        <f t="shared" ref="AE1419:AE1420" si="1320">AE1420</f>
        <v>0</v>
      </c>
      <c r="AF1419" s="33"/>
      <c r="AG1419" s="34"/>
      <c r="AH1419" s="1" t="str">
        <f t="shared" si="1269"/>
        <v/>
      </c>
    </row>
    <row r="1420" ht="47.25">
      <c r="A1420" s="14" t="s">
        <v>927</v>
      </c>
      <c r="B1420" s="15" t="s">
        <v>29</v>
      </c>
      <c r="C1420" s="14"/>
      <c r="D1420" s="14"/>
      <c r="E1420" s="31" t="s">
        <v>30</v>
      </c>
      <c r="F1420" s="32">
        <f t="shared" si="1307"/>
        <v>321021.40000000002</v>
      </c>
      <c r="G1420" s="32">
        <f t="shared" si="1308"/>
        <v>322702.20000000001</v>
      </c>
      <c r="H1420" s="32">
        <f t="shared" si="1309"/>
        <v>246495.10000000001</v>
      </c>
      <c r="I1420" s="32">
        <f t="shared" si="1310"/>
        <v>0</v>
      </c>
      <c r="J1420" s="32">
        <f t="shared" si="1311"/>
        <v>0</v>
      </c>
      <c r="K1420" s="32">
        <f t="shared" si="1312"/>
        <v>0</v>
      </c>
      <c r="L1420" s="32">
        <f t="shared" si="1270"/>
        <v>321021.40000000002</v>
      </c>
      <c r="M1420" s="32">
        <f t="shared" si="1271"/>
        <v>322702.20000000001</v>
      </c>
      <c r="N1420" s="32">
        <f t="shared" si="1272"/>
        <v>246495.10000000001</v>
      </c>
      <c r="O1420" s="32">
        <f t="shared" si="1313"/>
        <v>0</v>
      </c>
      <c r="P1420" s="32">
        <f t="shared" si="1314"/>
        <v>0</v>
      </c>
      <c r="Q1420" s="32">
        <f t="shared" si="1315"/>
        <v>0</v>
      </c>
      <c r="R1420" s="32">
        <f t="shared" si="1285"/>
        <v>321021.40000000002</v>
      </c>
      <c r="S1420" s="32">
        <f t="shared" si="1286"/>
        <v>322702.20000000001</v>
      </c>
      <c r="T1420" s="32">
        <f t="shared" si="1287"/>
        <v>246495.10000000001</v>
      </c>
      <c r="U1420" s="32">
        <f t="shared" si="1316"/>
        <v>0</v>
      </c>
      <c r="V1420" s="32">
        <f t="shared" si="1273"/>
        <v>321021.40000000002</v>
      </c>
      <c r="W1420" s="32">
        <f t="shared" si="1274"/>
        <v>322702.20000000001</v>
      </c>
      <c r="X1420" s="32">
        <f t="shared" si="1275"/>
        <v>246495.10000000001</v>
      </c>
      <c r="Y1420" s="32">
        <f t="shared" si="1317"/>
        <v>0</v>
      </c>
      <c r="Z1420" s="32">
        <f t="shared" si="1318"/>
        <v>0</v>
      </c>
      <c r="AA1420" s="32">
        <f t="shared" si="1319"/>
        <v>0</v>
      </c>
      <c r="AB1420" s="32">
        <f t="shared" si="1266"/>
        <v>321021.40000000002</v>
      </c>
      <c r="AC1420" s="32">
        <f t="shared" si="1267"/>
        <v>322702.20000000001</v>
      </c>
      <c r="AD1420" s="32">
        <f t="shared" si="1268"/>
        <v>246495.10000000001</v>
      </c>
      <c r="AE1420" s="32">
        <f t="shared" si="1320"/>
        <v>0</v>
      </c>
      <c r="AF1420" s="33"/>
      <c r="AG1420" s="34"/>
      <c r="AH1420" s="1" t="str">
        <f t="shared" si="1269"/>
        <v/>
      </c>
    </row>
    <row r="1421">
      <c r="A1421" s="14" t="s">
        <v>927</v>
      </c>
      <c r="B1421" s="15">
        <v>400</v>
      </c>
      <c r="C1421" s="14" t="s">
        <v>100</v>
      </c>
      <c r="D1421" s="14" t="s">
        <v>238</v>
      </c>
      <c r="E1421" s="31" t="s">
        <v>426</v>
      </c>
      <c r="F1421" s="32">
        <v>321021.40000000002</v>
      </c>
      <c r="G1421" s="32">
        <v>322702.20000000001</v>
      </c>
      <c r="H1421" s="32">
        <v>246495.10000000001</v>
      </c>
      <c r="I1421" s="32"/>
      <c r="J1421" s="32"/>
      <c r="K1421" s="32"/>
      <c r="L1421" s="32">
        <f t="shared" si="1270"/>
        <v>321021.40000000002</v>
      </c>
      <c r="M1421" s="32">
        <f t="shared" si="1271"/>
        <v>322702.20000000001</v>
      </c>
      <c r="N1421" s="32">
        <f t="shared" si="1272"/>
        <v>246495.10000000001</v>
      </c>
      <c r="O1421" s="32"/>
      <c r="P1421" s="32"/>
      <c r="Q1421" s="32"/>
      <c r="R1421" s="32">
        <f t="shared" si="1285"/>
        <v>321021.40000000002</v>
      </c>
      <c r="S1421" s="32">
        <f t="shared" si="1286"/>
        <v>322702.20000000001</v>
      </c>
      <c r="T1421" s="32">
        <f t="shared" si="1287"/>
        <v>246495.10000000001</v>
      </c>
      <c r="U1421" s="32"/>
      <c r="V1421" s="32">
        <f t="shared" si="1273"/>
        <v>321021.40000000002</v>
      </c>
      <c r="W1421" s="32">
        <f t="shared" si="1274"/>
        <v>322702.20000000001</v>
      </c>
      <c r="X1421" s="32">
        <f t="shared" si="1275"/>
        <v>246495.10000000001</v>
      </c>
      <c r="Y1421" s="32"/>
      <c r="Z1421" s="32"/>
      <c r="AA1421" s="32"/>
      <c r="AB1421" s="32">
        <f t="shared" si="1266"/>
        <v>321021.40000000002</v>
      </c>
      <c r="AC1421" s="32">
        <f t="shared" si="1267"/>
        <v>322702.20000000001</v>
      </c>
      <c r="AD1421" s="32">
        <f t="shared" si="1268"/>
        <v>246495.10000000001</v>
      </c>
      <c r="AE1421" s="32"/>
      <c r="AF1421" s="33"/>
      <c r="AG1421" s="34"/>
      <c r="AH1421" s="1" t="str">
        <f t="shared" si="1269"/>
        <v>1004</v>
      </c>
    </row>
    <row r="1422" s="24" customFormat="1">
      <c r="A1422" s="25" t="s">
        <v>929</v>
      </c>
      <c r="B1422" s="26"/>
      <c r="C1422" s="25"/>
      <c r="D1422" s="25"/>
      <c r="E1422" s="27" t="s">
        <v>58</v>
      </c>
      <c r="F1422" s="28">
        <f>F1423+F1441+F1459</f>
        <v>442971.60000000003</v>
      </c>
      <c r="G1422" s="28">
        <f>G1423+G1441+G1459</f>
        <v>441627</v>
      </c>
      <c r="H1422" s="28">
        <f>H1423+H1441+H1459</f>
        <v>444037.19999999995</v>
      </c>
      <c r="I1422" s="28">
        <f>I1423+I1441+I1459</f>
        <v>-112796.90000000001</v>
      </c>
      <c r="J1422" s="28">
        <f>J1423+J1441+J1459</f>
        <v>-82988.199999999997</v>
      </c>
      <c r="K1422" s="28">
        <f>K1423+K1441+K1459</f>
        <v>-82988.199999999997</v>
      </c>
      <c r="L1422" s="28">
        <f t="shared" si="1270"/>
        <v>330174.70000000001</v>
      </c>
      <c r="M1422" s="28">
        <f t="shared" si="1271"/>
        <v>358638.79999999999</v>
      </c>
      <c r="N1422" s="28">
        <f t="shared" si="1272"/>
        <v>361048.99999999994</v>
      </c>
      <c r="O1422" s="28">
        <f>O1423+O1441+O1459</f>
        <v>-1998.953</v>
      </c>
      <c r="P1422" s="28">
        <f>P1423+P1441+P1459</f>
        <v>42.600000000000001</v>
      </c>
      <c r="Q1422" s="28">
        <f>Q1423+Q1441+Q1459</f>
        <v>-2711.5999999999999</v>
      </c>
      <c r="R1422" s="28">
        <f t="shared" si="1285"/>
        <v>328175.74700000003</v>
      </c>
      <c r="S1422" s="28">
        <f t="shared" si="1286"/>
        <v>358681.39999999997</v>
      </c>
      <c r="T1422" s="28">
        <f t="shared" si="1287"/>
        <v>358337.39999999997</v>
      </c>
      <c r="U1422" s="28">
        <f>U1423+U1441+U1459</f>
        <v>0</v>
      </c>
      <c r="V1422" s="28">
        <f t="shared" si="1273"/>
        <v>328175.74700000003</v>
      </c>
      <c r="W1422" s="28">
        <f t="shared" si="1274"/>
        <v>358681.39999999997</v>
      </c>
      <c r="X1422" s="28">
        <f t="shared" si="1275"/>
        <v>358337.39999999997</v>
      </c>
      <c r="Y1422" s="28">
        <f>Y1423+Y1441+Y1459</f>
        <v>-939.15300000000047</v>
      </c>
      <c r="Z1422" s="28">
        <f>Z1423+Z1441+Z1459</f>
        <v>0</v>
      </c>
      <c r="AA1422" s="28">
        <f>AA1423+AA1441+AA1459</f>
        <v>0</v>
      </c>
      <c r="AB1422" s="28">
        <f t="shared" si="1266"/>
        <v>327236.59400000004</v>
      </c>
      <c r="AC1422" s="28">
        <f t="shared" si="1267"/>
        <v>358681.39999999997</v>
      </c>
      <c r="AD1422" s="28">
        <f t="shared" si="1268"/>
        <v>358337.39999999997</v>
      </c>
      <c r="AE1422" s="28">
        <f>AE1423+AE1441+AE1459</f>
        <v>0</v>
      </c>
      <c r="AF1422" s="29"/>
      <c r="AG1422" s="30"/>
      <c r="AH1422" s="24" t="str">
        <f t="shared" si="1269"/>
        <v/>
      </c>
    </row>
    <row r="1423" ht="47.25">
      <c r="A1423" s="14" t="s">
        <v>930</v>
      </c>
      <c r="B1423" s="15"/>
      <c r="C1423" s="14"/>
      <c r="D1423" s="14"/>
      <c r="E1423" s="31" t="s">
        <v>931</v>
      </c>
      <c r="F1423" s="32">
        <f>F1430+F1435+F1424+F1427+F1438</f>
        <v>185722.10000000001</v>
      </c>
      <c r="G1423" s="32">
        <f>G1430+G1435+G1424+G1427+G1438</f>
        <v>183546.10000000001</v>
      </c>
      <c r="H1423" s="32">
        <f>H1430+H1435+H1424+H1427+H1438</f>
        <v>183546.09999999998</v>
      </c>
      <c r="I1423" s="32">
        <f>I1430+I1435+I1424+I1427+I1438</f>
        <v>-112796.90000000001</v>
      </c>
      <c r="J1423" s="32">
        <f>J1430+J1435+J1424+J1427+J1438</f>
        <v>-82988.199999999997</v>
      </c>
      <c r="K1423" s="32">
        <f>K1430+K1435+K1424+K1427+K1438</f>
        <v>-82988.199999999997</v>
      </c>
      <c r="L1423" s="32">
        <f t="shared" si="1270"/>
        <v>72925.199999999997</v>
      </c>
      <c r="M1423" s="32">
        <f t="shared" si="1271"/>
        <v>100557.90000000001</v>
      </c>
      <c r="N1423" s="32">
        <f t="shared" si="1272"/>
        <v>100557.89999999998</v>
      </c>
      <c r="O1423" s="32">
        <f>O1430+O1435+O1424+O1427+O1438</f>
        <v>-2036.653</v>
      </c>
      <c r="P1423" s="32">
        <f>P1430+P1435+P1424+P1427+P1438</f>
        <v>0</v>
      </c>
      <c r="Q1423" s="32">
        <f>Q1430+Q1435+Q1424+Q1427+Q1438</f>
        <v>0</v>
      </c>
      <c r="R1423" s="32">
        <f t="shared" si="1285"/>
        <v>70888.546999999991</v>
      </c>
      <c r="S1423" s="32">
        <f t="shared" si="1286"/>
        <v>100557.90000000001</v>
      </c>
      <c r="T1423" s="32">
        <f t="shared" si="1287"/>
        <v>100557.89999999998</v>
      </c>
      <c r="U1423" s="32">
        <f>U1430+U1435+U1424+U1427+U1438</f>
        <v>0</v>
      </c>
      <c r="V1423" s="32">
        <f t="shared" si="1273"/>
        <v>70888.546999999991</v>
      </c>
      <c r="W1423" s="32">
        <f t="shared" si="1274"/>
        <v>100557.90000000001</v>
      </c>
      <c r="X1423" s="32">
        <f t="shared" si="1275"/>
        <v>100557.89999999998</v>
      </c>
      <c r="Y1423" s="32">
        <f>Y1430+Y1435+Y1424+Y1427+Y1438</f>
        <v>-322.53800000000001</v>
      </c>
      <c r="Z1423" s="32">
        <f>Z1430+Z1435+Z1424+Z1427+Z1438</f>
        <v>0</v>
      </c>
      <c r="AA1423" s="32">
        <f>AA1430+AA1435+AA1424+AA1427+AA1438</f>
        <v>0</v>
      </c>
      <c r="AB1423" s="32">
        <f t="shared" si="1266"/>
        <v>70566.008999999991</v>
      </c>
      <c r="AC1423" s="32">
        <f t="shared" si="1267"/>
        <v>100557.90000000001</v>
      </c>
      <c r="AD1423" s="32">
        <f t="shared" si="1268"/>
        <v>100557.89999999998</v>
      </c>
      <c r="AE1423" s="32">
        <f>AE1430+AE1435+AE1424+AE1427+AE1438</f>
        <v>0</v>
      </c>
      <c r="AF1423" s="33"/>
      <c r="AG1423" s="34"/>
      <c r="AH1423" s="1" t="str">
        <f t="shared" si="1269"/>
        <v/>
      </c>
    </row>
    <row r="1424" hidden="1">
      <c r="A1424" s="14" t="s">
        <v>932</v>
      </c>
      <c r="B1424" s="15"/>
      <c r="C1424" s="14"/>
      <c r="D1424" s="14"/>
      <c r="E1424" s="31" t="s">
        <v>217</v>
      </c>
      <c r="F1424" s="32">
        <f t="shared" ref="F1424:F1428" si="1321">F1425</f>
        <v>1628.3</v>
      </c>
      <c r="G1424" s="32">
        <f t="shared" ref="G1424:G1428" si="1322">G1425</f>
        <v>0</v>
      </c>
      <c r="H1424" s="32">
        <f t="shared" ref="H1424:H1428" si="1323">H1425</f>
        <v>0</v>
      </c>
      <c r="I1424" s="32">
        <f t="shared" ref="I1424:I1428" si="1324">I1425</f>
        <v>-1628.3</v>
      </c>
      <c r="J1424" s="32">
        <f t="shared" ref="J1424:J1428" si="1325">J1425</f>
        <v>0</v>
      </c>
      <c r="K1424" s="32">
        <f t="shared" ref="K1424:K1428" si="1326">K1425</f>
        <v>0</v>
      </c>
      <c r="L1424" s="32">
        <f t="shared" si="1270"/>
        <v>0</v>
      </c>
      <c r="M1424" s="32">
        <f t="shared" si="1271"/>
        <v>0</v>
      </c>
      <c r="N1424" s="32">
        <f t="shared" si="1272"/>
        <v>0</v>
      </c>
      <c r="O1424" s="32">
        <f t="shared" ref="O1424:O1428" si="1327">O1425</f>
        <v>0</v>
      </c>
      <c r="P1424" s="32">
        <f t="shared" ref="P1424:P1428" si="1328">P1425</f>
        <v>0</v>
      </c>
      <c r="Q1424" s="32">
        <f t="shared" ref="Q1424:Q1428" si="1329">Q1425</f>
        <v>0</v>
      </c>
      <c r="R1424" s="32">
        <f t="shared" si="1285"/>
        <v>0</v>
      </c>
      <c r="S1424" s="32">
        <f t="shared" si="1286"/>
        <v>0</v>
      </c>
      <c r="T1424" s="32">
        <f t="shared" si="1287"/>
        <v>0</v>
      </c>
      <c r="U1424" s="32">
        <f t="shared" ref="U1424:U1428" si="1330">U1425</f>
        <v>0</v>
      </c>
      <c r="V1424" s="32">
        <f t="shared" si="1273"/>
        <v>0</v>
      </c>
      <c r="W1424" s="32">
        <f t="shared" si="1274"/>
        <v>0</v>
      </c>
      <c r="X1424" s="32">
        <f t="shared" si="1275"/>
        <v>0</v>
      </c>
      <c r="Y1424" s="32">
        <f t="shared" ref="Y1424:Y1428" si="1331">Y1425</f>
        <v>0</v>
      </c>
      <c r="Z1424" s="32">
        <f t="shared" ref="Z1424:Z1428" si="1332">Z1425</f>
        <v>0</v>
      </c>
      <c r="AA1424" s="32">
        <f t="shared" ref="AA1424:AA1428" si="1333">AA1425</f>
        <v>0</v>
      </c>
      <c r="AB1424" s="32">
        <f t="shared" si="1266"/>
        <v>0</v>
      </c>
      <c r="AC1424" s="32">
        <f t="shared" si="1267"/>
        <v>0</v>
      </c>
      <c r="AD1424" s="32">
        <f t="shared" si="1268"/>
        <v>0</v>
      </c>
      <c r="AE1424" s="32">
        <f t="shared" ref="AE1424:AE1428" si="1334">AE1425</f>
        <v>0</v>
      </c>
      <c r="AF1424" s="29">
        <v>0</v>
      </c>
      <c r="AG1424" s="34"/>
      <c r="AH1424" s="1" t="str">
        <f t="shared" si="1269"/>
        <v/>
      </c>
    </row>
    <row r="1425" ht="47.25" hidden="1">
      <c r="A1425" s="14" t="s">
        <v>932</v>
      </c>
      <c r="B1425" s="15" t="s">
        <v>55</v>
      </c>
      <c r="C1425" s="14"/>
      <c r="D1425" s="14"/>
      <c r="E1425" s="31" t="s">
        <v>56</v>
      </c>
      <c r="F1425" s="32">
        <f t="shared" si="1321"/>
        <v>1628.3</v>
      </c>
      <c r="G1425" s="32">
        <f t="shared" si="1322"/>
        <v>0</v>
      </c>
      <c r="H1425" s="32">
        <f t="shared" si="1323"/>
        <v>0</v>
      </c>
      <c r="I1425" s="32">
        <f t="shared" si="1324"/>
        <v>-1628.3</v>
      </c>
      <c r="J1425" s="32">
        <f t="shared" si="1325"/>
        <v>0</v>
      </c>
      <c r="K1425" s="32">
        <f t="shared" si="1326"/>
        <v>0</v>
      </c>
      <c r="L1425" s="32">
        <f t="shared" si="1270"/>
        <v>0</v>
      </c>
      <c r="M1425" s="32">
        <f t="shared" si="1271"/>
        <v>0</v>
      </c>
      <c r="N1425" s="32">
        <f t="shared" si="1272"/>
        <v>0</v>
      </c>
      <c r="O1425" s="32">
        <f t="shared" si="1327"/>
        <v>0</v>
      </c>
      <c r="P1425" s="32">
        <f t="shared" si="1328"/>
        <v>0</v>
      </c>
      <c r="Q1425" s="32">
        <f t="shared" si="1329"/>
        <v>0</v>
      </c>
      <c r="R1425" s="32">
        <f t="shared" si="1285"/>
        <v>0</v>
      </c>
      <c r="S1425" s="32">
        <f t="shared" si="1286"/>
        <v>0</v>
      </c>
      <c r="T1425" s="32">
        <f t="shared" si="1287"/>
        <v>0</v>
      </c>
      <c r="U1425" s="32">
        <f t="shared" si="1330"/>
        <v>0</v>
      </c>
      <c r="V1425" s="32">
        <f t="shared" si="1273"/>
        <v>0</v>
      </c>
      <c r="W1425" s="32">
        <f t="shared" si="1274"/>
        <v>0</v>
      </c>
      <c r="X1425" s="32">
        <f t="shared" si="1275"/>
        <v>0</v>
      </c>
      <c r="Y1425" s="32">
        <f t="shared" si="1331"/>
        <v>0</v>
      </c>
      <c r="Z1425" s="32">
        <f t="shared" si="1332"/>
        <v>0</v>
      </c>
      <c r="AA1425" s="32">
        <f t="shared" si="1333"/>
        <v>0</v>
      </c>
      <c r="AB1425" s="32">
        <f t="shared" si="1266"/>
        <v>0</v>
      </c>
      <c r="AC1425" s="32">
        <f t="shared" si="1267"/>
        <v>0</v>
      </c>
      <c r="AD1425" s="32">
        <f t="shared" si="1268"/>
        <v>0</v>
      </c>
      <c r="AE1425" s="32">
        <f t="shared" si="1334"/>
        <v>0</v>
      </c>
      <c r="AF1425" s="29">
        <v>0</v>
      </c>
      <c r="AG1425" s="34"/>
      <c r="AH1425" s="1" t="str">
        <f t="shared" si="1269"/>
        <v/>
      </c>
    </row>
    <row r="1426" hidden="1">
      <c r="A1426" s="14" t="s">
        <v>932</v>
      </c>
      <c r="B1426" s="15" t="s">
        <v>55</v>
      </c>
      <c r="C1426" s="14" t="s">
        <v>50</v>
      </c>
      <c r="D1426" s="14" t="s">
        <v>31</v>
      </c>
      <c r="E1426" s="31" t="s">
        <v>722</v>
      </c>
      <c r="F1426" s="32">
        <v>1628.3</v>
      </c>
      <c r="G1426" s="32"/>
      <c r="H1426" s="32"/>
      <c r="I1426" s="32">
        <v>-1628.3</v>
      </c>
      <c r="J1426" s="32"/>
      <c r="K1426" s="32"/>
      <c r="L1426" s="32">
        <f t="shared" si="1270"/>
        <v>0</v>
      </c>
      <c r="M1426" s="32">
        <f t="shared" si="1271"/>
        <v>0</v>
      </c>
      <c r="N1426" s="32">
        <f t="shared" si="1272"/>
        <v>0</v>
      </c>
      <c r="O1426" s="32"/>
      <c r="P1426" s="32"/>
      <c r="Q1426" s="32"/>
      <c r="R1426" s="32">
        <f t="shared" si="1285"/>
        <v>0</v>
      </c>
      <c r="S1426" s="32">
        <f t="shared" si="1286"/>
        <v>0</v>
      </c>
      <c r="T1426" s="32">
        <f t="shared" si="1287"/>
        <v>0</v>
      </c>
      <c r="U1426" s="32"/>
      <c r="V1426" s="32">
        <f t="shared" si="1273"/>
        <v>0</v>
      </c>
      <c r="W1426" s="32">
        <f t="shared" si="1274"/>
        <v>0</v>
      </c>
      <c r="X1426" s="32">
        <f t="shared" si="1275"/>
        <v>0</v>
      </c>
      <c r="Y1426" s="32"/>
      <c r="Z1426" s="32"/>
      <c r="AA1426" s="32"/>
      <c r="AB1426" s="32">
        <f t="shared" si="1266"/>
        <v>0</v>
      </c>
      <c r="AC1426" s="32">
        <f t="shared" si="1267"/>
        <v>0</v>
      </c>
      <c r="AD1426" s="32">
        <f t="shared" si="1268"/>
        <v>0</v>
      </c>
      <c r="AE1426" s="32"/>
      <c r="AF1426" s="29">
        <v>0</v>
      </c>
      <c r="AG1426" s="34">
        <v>95</v>
      </c>
      <c r="AH1426" s="1" t="str">
        <f t="shared" si="1269"/>
        <v>0501</v>
      </c>
    </row>
    <row r="1427" ht="31.5" hidden="1">
      <c r="A1427" s="14" t="s">
        <v>933</v>
      </c>
      <c r="B1427" s="15"/>
      <c r="C1427" s="14"/>
      <c r="D1427" s="14"/>
      <c r="E1427" s="31" t="s">
        <v>207</v>
      </c>
      <c r="F1427" s="32">
        <f t="shared" si="1321"/>
        <v>190.30000000000001</v>
      </c>
      <c r="G1427" s="32">
        <f t="shared" si="1322"/>
        <v>190.30000000000001</v>
      </c>
      <c r="H1427" s="32">
        <f t="shared" si="1323"/>
        <v>190.30000000000001</v>
      </c>
      <c r="I1427" s="32">
        <f t="shared" si="1324"/>
        <v>-190.30000000000001</v>
      </c>
      <c r="J1427" s="32">
        <f t="shared" si="1325"/>
        <v>-190.30000000000001</v>
      </c>
      <c r="K1427" s="32">
        <f t="shared" si="1326"/>
        <v>-190.30000000000001</v>
      </c>
      <c r="L1427" s="32">
        <f t="shared" si="1270"/>
        <v>0</v>
      </c>
      <c r="M1427" s="32">
        <f t="shared" si="1271"/>
        <v>0</v>
      </c>
      <c r="N1427" s="32">
        <f t="shared" si="1272"/>
        <v>0</v>
      </c>
      <c r="O1427" s="32">
        <f t="shared" si="1327"/>
        <v>0</v>
      </c>
      <c r="P1427" s="32">
        <f t="shared" si="1328"/>
        <v>0</v>
      </c>
      <c r="Q1427" s="32">
        <f t="shared" si="1329"/>
        <v>0</v>
      </c>
      <c r="R1427" s="32">
        <f t="shared" si="1285"/>
        <v>0</v>
      </c>
      <c r="S1427" s="32">
        <f t="shared" si="1286"/>
        <v>0</v>
      </c>
      <c r="T1427" s="32">
        <f t="shared" si="1287"/>
        <v>0</v>
      </c>
      <c r="U1427" s="32">
        <f t="shared" si="1330"/>
        <v>0</v>
      </c>
      <c r="V1427" s="32">
        <f t="shared" si="1273"/>
        <v>0</v>
      </c>
      <c r="W1427" s="32">
        <f t="shared" si="1274"/>
        <v>0</v>
      </c>
      <c r="X1427" s="32">
        <f t="shared" si="1275"/>
        <v>0</v>
      </c>
      <c r="Y1427" s="32">
        <f t="shared" si="1331"/>
        <v>0</v>
      </c>
      <c r="Z1427" s="32">
        <f t="shared" si="1332"/>
        <v>0</v>
      </c>
      <c r="AA1427" s="32">
        <f t="shared" si="1333"/>
        <v>0</v>
      </c>
      <c r="AB1427" s="32">
        <f t="shared" si="1266"/>
        <v>0</v>
      </c>
      <c r="AC1427" s="32">
        <f t="shared" si="1267"/>
        <v>0</v>
      </c>
      <c r="AD1427" s="32">
        <f t="shared" si="1268"/>
        <v>0</v>
      </c>
      <c r="AE1427" s="32">
        <f t="shared" si="1334"/>
        <v>0</v>
      </c>
      <c r="AF1427" s="29">
        <v>0</v>
      </c>
      <c r="AG1427" s="34"/>
      <c r="AH1427" s="1" t="str">
        <f t="shared" si="1269"/>
        <v/>
      </c>
    </row>
    <row r="1428" ht="47.25" hidden="1">
      <c r="A1428" s="14" t="s">
        <v>933</v>
      </c>
      <c r="B1428" s="15" t="s">
        <v>55</v>
      </c>
      <c r="C1428" s="14"/>
      <c r="D1428" s="14"/>
      <c r="E1428" s="31" t="s">
        <v>56</v>
      </c>
      <c r="F1428" s="32">
        <f t="shared" si="1321"/>
        <v>190.30000000000001</v>
      </c>
      <c r="G1428" s="32">
        <f t="shared" si="1322"/>
        <v>190.30000000000001</v>
      </c>
      <c r="H1428" s="32">
        <f t="shared" si="1323"/>
        <v>190.30000000000001</v>
      </c>
      <c r="I1428" s="32">
        <f t="shared" si="1324"/>
        <v>-190.30000000000001</v>
      </c>
      <c r="J1428" s="32">
        <f t="shared" si="1325"/>
        <v>-190.30000000000001</v>
      </c>
      <c r="K1428" s="32">
        <f t="shared" si="1326"/>
        <v>-190.30000000000001</v>
      </c>
      <c r="L1428" s="32">
        <f t="shared" si="1270"/>
        <v>0</v>
      </c>
      <c r="M1428" s="32">
        <f t="shared" si="1271"/>
        <v>0</v>
      </c>
      <c r="N1428" s="32">
        <f t="shared" si="1272"/>
        <v>0</v>
      </c>
      <c r="O1428" s="32">
        <f t="shared" si="1327"/>
        <v>0</v>
      </c>
      <c r="P1428" s="32">
        <f t="shared" si="1328"/>
        <v>0</v>
      </c>
      <c r="Q1428" s="32">
        <f t="shared" si="1329"/>
        <v>0</v>
      </c>
      <c r="R1428" s="32">
        <f t="shared" si="1285"/>
        <v>0</v>
      </c>
      <c r="S1428" s="32">
        <f t="shared" si="1286"/>
        <v>0</v>
      </c>
      <c r="T1428" s="32">
        <f t="shared" si="1287"/>
        <v>0</v>
      </c>
      <c r="U1428" s="32">
        <f t="shared" si="1330"/>
        <v>0</v>
      </c>
      <c r="V1428" s="32">
        <f t="shared" si="1273"/>
        <v>0</v>
      </c>
      <c r="W1428" s="32">
        <f t="shared" si="1274"/>
        <v>0</v>
      </c>
      <c r="X1428" s="32">
        <f t="shared" si="1275"/>
        <v>0</v>
      </c>
      <c r="Y1428" s="32">
        <f t="shared" si="1331"/>
        <v>0</v>
      </c>
      <c r="Z1428" s="32">
        <f t="shared" si="1332"/>
        <v>0</v>
      </c>
      <c r="AA1428" s="32">
        <f t="shared" si="1333"/>
        <v>0</v>
      </c>
      <c r="AB1428" s="32">
        <f t="shared" si="1266"/>
        <v>0</v>
      </c>
      <c r="AC1428" s="32">
        <f t="shared" si="1267"/>
        <v>0</v>
      </c>
      <c r="AD1428" s="32">
        <f t="shared" si="1268"/>
        <v>0</v>
      </c>
      <c r="AE1428" s="32">
        <f t="shared" si="1334"/>
        <v>0</v>
      </c>
      <c r="AF1428" s="29">
        <v>0</v>
      </c>
      <c r="AG1428" s="34"/>
      <c r="AH1428" s="1" t="str">
        <f t="shared" si="1269"/>
        <v/>
      </c>
    </row>
    <row r="1429" hidden="1">
      <c r="A1429" s="14" t="s">
        <v>933</v>
      </c>
      <c r="B1429" s="15" t="s">
        <v>55</v>
      </c>
      <c r="C1429" s="14" t="s">
        <v>50</v>
      </c>
      <c r="D1429" s="14" t="s">
        <v>31</v>
      </c>
      <c r="E1429" s="31" t="s">
        <v>722</v>
      </c>
      <c r="F1429" s="32">
        <v>190.30000000000001</v>
      </c>
      <c r="G1429" s="32">
        <v>190.30000000000001</v>
      </c>
      <c r="H1429" s="32">
        <v>190.30000000000001</v>
      </c>
      <c r="I1429" s="32">
        <v>-190.30000000000001</v>
      </c>
      <c r="J1429" s="32">
        <v>-190.30000000000001</v>
      </c>
      <c r="K1429" s="32">
        <v>-190.30000000000001</v>
      </c>
      <c r="L1429" s="32">
        <f t="shared" si="1270"/>
        <v>0</v>
      </c>
      <c r="M1429" s="32">
        <f t="shared" si="1271"/>
        <v>0</v>
      </c>
      <c r="N1429" s="32">
        <f t="shared" si="1272"/>
        <v>0</v>
      </c>
      <c r="O1429" s="32"/>
      <c r="P1429" s="32"/>
      <c r="Q1429" s="32"/>
      <c r="R1429" s="32">
        <f t="shared" si="1285"/>
        <v>0</v>
      </c>
      <c r="S1429" s="32">
        <f t="shared" si="1286"/>
        <v>0</v>
      </c>
      <c r="T1429" s="32">
        <f t="shared" si="1287"/>
        <v>0</v>
      </c>
      <c r="U1429" s="32"/>
      <c r="V1429" s="32">
        <f t="shared" si="1273"/>
        <v>0</v>
      </c>
      <c r="W1429" s="32">
        <f t="shared" si="1274"/>
        <v>0</v>
      </c>
      <c r="X1429" s="32">
        <f t="shared" si="1275"/>
        <v>0</v>
      </c>
      <c r="Y1429" s="32"/>
      <c r="Z1429" s="32"/>
      <c r="AA1429" s="32"/>
      <c r="AB1429" s="32">
        <f t="shared" si="1266"/>
        <v>0</v>
      </c>
      <c r="AC1429" s="32">
        <f t="shared" si="1267"/>
        <v>0</v>
      </c>
      <c r="AD1429" s="32">
        <f t="shared" si="1268"/>
        <v>0</v>
      </c>
      <c r="AE1429" s="32"/>
      <c r="AF1429" s="29">
        <v>0</v>
      </c>
      <c r="AG1429" s="34">
        <v>96</v>
      </c>
      <c r="AH1429" s="1" t="str">
        <f t="shared" si="1269"/>
        <v>0501</v>
      </c>
    </row>
    <row r="1430" ht="31.5">
      <c r="A1430" s="14" t="s">
        <v>934</v>
      </c>
      <c r="B1430" s="15"/>
      <c r="C1430" s="14"/>
      <c r="D1430" s="14"/>
      <c r="E1430" s="31" t="s">
        <v>935</v>
      </c>
      <c r="F1430" s="32">
        <f>F1431+F1433</f>
        <v>66845.300000000003</v>
      </c>
      <c r="G1430" s="32">
        <f>G1431+G1433</f>
        <v>95745.300000000003</v>
      </c>
      <c r="H1430" s="32">
        <f>H1431+H1433</f>
        <v>95745.299999999988</v>
      </c>
      <c r="I1430" s="32">
        <f>I1431+I1433</f>
        <v>0</v>
      </c>
      <c r="J1430" s="32">
        <f>J1431+J1433</f>
        <v>0</v>
      </c>
      <c r="K1430" s="32">
        <f>K1431+K1433</f>
        <v>0</v>
      </c>
      <c r="L1430" s="32">
        <f t="shared" si="1270"/>
        <v>66845.300000000003</v>
      </c>
      <c r="M1430" s="32">
        <f t="shared" si="1271"/>
        <v>95745.300000000003</v>
      </c>
      <c r="N1430" s="32">
        <f t="shared" si="1272"/>
        <v>95745.299999999988</v>
      </c>
      <c r="O1430" s="32">
        <f>O1431+O1433</f>
        <v>-2036.653</v>
      </c>
      <c r="P1430" s="32">
        <f>P1431+P1433</f>
        <v>0</v>
      </c>
      <c r="Q1430" s="32">
        <f>Q1431+Q1433</f>
        <v>0</v>
      </c>
      <c r="R1430" s="32">
        <f t="shared" si="1285"/>
        <v>64808.647000000004</v>
      </c>
      <c r="S1430" s="32">
        <f t="shared" si="1286"/>
        <v>95745.300000000003</v>
      </c>
      <c r="T1430" s="32">
        <f t="shared" si="1287"/>
        <v>95745.299999999988</v>
      </c>
      <c r="U1430" s="32">
        <f>U1431+U1433</f>
        <v>0</v>
      </c>
      <c r="V1430" s="32">
        <f t="shared" si="1273"/>
        <v>64808.647000000004</v>
      </c>
      <c r="W1430" s="32">
        <f t="shared" si="1274"/>
        <v>95745.300000000003</v>
      </c>
      <c r="X1430" s="32">
        <f t="shared" si="1275"/>
        <v>95745.299999999988</v>
      </c>
      <c r="Y1430" s="32">
        <f>Y1431+Y1433</f>
        <v>-322.53800000000001</v>
      </c>
      <c r="Z1430" s="32">
        <f>Z1431+Z1433</f>
        <v>0</v>
      </c>
      <c r="AA1430" s="32">
        <f>AA1431+AA1433</f>
        <v>0</v>
      </c>
      <c r="AB1430" s="32">
        <f t="shared" si="1266"/>
        <v>64486.109000000004</v>
      </c>
      <c r="AC1430" s="32">
        <f t="shared" si="1267"/>
        <v>95745.300000000003</v>
      </c>
      <c r="AD1430" s="32">
        <f t="shared" si="1268"/>
        <v>95745.299999999988</v>
      </c>
      <c r="AE1430" s="32">
        <f>AE1431+AE1433</f>
        <v>0</v>
      </c>
      <c r="AF1430" s="33"/>
      <c r="AG1430" s="34"/>
      <c r="AH1430" s="1" t="str">
        <f t="shared" si="1269"/>
        <v/>
      </c>
    </row>
    <row r="1431" ht="31.5">
      <c r="A1431" s="14" t="s">
        <v>934</v>
      </c>
      <c r="B1431" s="15" t="s">
        <v>48</v>
      </c>
      <c r="C1431" s="14"/>
      <c r="D1431" s="14"/>
      <c r="E1431" s="31" t="s">
        <v>49</v>
      </c>
      <c r="F1431" s="32">
        <f>F1432</f>
        <v>66521.300000000003</v>
      </c>
      <c r="G1431" s="32">
        <f>G1432</f>
        <v>95415.300000000003</v>
      </c>
      <c r="H1431" s="32">
        <f>H1432</f>
        <v>95448.299999999988</v>
      </c>
      <c r="I1431" s="32">
        <f>I1432</f>
        <v>0</v>
      </c>
      <c r="J1431" s="32">
        <f>J1432</f>
        <v>0</v>
      </c>
      <c r="K1431" s="32">
        <f>K1432</f>
        <v>0</v>
      </c>
      <c r="L1431" s="32">
        <f t="shared" si="1270"/>
        <v>66521.300000000003</v>
      </c>
      <c r="M1431" s="32">
        <f t="shared" si="1271"/>
        <v>95415.300000000003</v>
      </c>
      <c r="N1431" s="32">
        <f t="shared" si="1272"/>
        <v>95448.299999999988</v>
      </c>
      <c r="O1431" s="32">
        <f>O1432</f>
        <v>-2036.653</v>
      </c>
      <c r="P1431" s="32">
        <f>P1432</f>
        <v>0</v>
      </c>
      <c r="Q1431" s="32">
        <f>Q1432</f>
        <v>0</v>
      </c>
      <c r="R1431" s="32">
        <f t="shared" si="1285"/>
        <v>64484.647000000004</v>
      </c>
      <c r="S1431" s="32">
        <f t="shared" si="1286"/>
        <v>95415.300000000003</v>
      </c>
      <c r="T1431" s="32">
        <f t="shared" si="1287"/>
        <v>95448.299999999988</v>
      </c>
      <c r="U1431" s="32">
        <f>U1432</f>
        <v>0</v>
      </c>
      <c r="V1431" s="32">
        <f t="shared" si="1273"/>
        <v>64484.647000000004</v>
      </c>
      <c r="W1431" s="32">
        <f t="shared" si="1274"/>
        <v>95415.300000000003</v>
      </c>
      <c r="X1431" s="32">
        <f t="shared" si="1275"/>
        <v>95448.299999999988</v>
      </c>
      <c r="Y1431" s="32">
        <f>Y1432</f>
        <v>-322.53800000000001</v>
      </c>
      <c r="Z1431" s="32">
        <f>Z1432</f>
        <v>0</v>
      </c>
      <c r="AA1431" s="32">
        <f>AA1432</f>
        <v>0</v>
      </c>
      <c r="AB1431" s="32">
        <f t="shared" si="1266"/>
        <v>64162.109000000004</v>
      </c>
      <c r="AC1431" s="32">
        <f t="shared" si="1267"/>
        <v>95415.300000000003</v>
      </c>
      <c r="AD1431" s="32">
        <f t="shared" si="1268"/>
        <v>95448.299999999988</v>
      </c>
      <c r="AE1431" s="32">
        <f>AE1432</f>
        <v>0</v>
      </c>
      <c r="AF1431" s="33"/>
      <c r="AG1431" s="34"/>
      <c r="AH1431" s="1" t="str">
        <f t="shared" si="1269"/>
        <v/>
      </c>
    </row>
    <row r="1432">
      <c r="A1432" s="14" t="s">
        <v>934</v>
      </c>
      <c r="B1432" s="15">
        <v>200</v>
      </c>
      <c r="C1432" s="14" t="s">
        <v>50</v>
      </c>
      <c r="D1432" s="14" t="s">
        <v>31</v>
      </c>
      <c r="E1432" s="31" t="s">
        <v>722</v>
      </c>
      <c r="F1432" s="32">
        <v>66521.300000000003</v>
      </c>
      <c r="G1432" s="32">
        <v>95415.300000000003</v>
      </c>
      <c r="H1432" s="32">
        <v>95448.299999999988</v>
      </c>
      <c r="I1432" s="32"/>
      <c r="J1432" s="32"/>
      <c r="K1432" s="32"/>
      <c r="L1432" s="32">
        <f t="shared" si="1270"/>
        <v>66521.300000000003</v>
      </c>
      <c r="M1432" s="32">
        <f t="shared" si="1271"/>
        <v>95415.300000000003</v>
      </c>
      <c r="N1432" s="32">
        <f t="shared" si="1272"/>
        <v>95448.299999999988</v>
      </c>
      <c r="O1432" s="32">
        <v>-2036.653</v>
      </c>
      <c r="P1432" s="32"/>
      <c r="Q1432" s="32"/>
      <c r="R1432" s="32">
        <f t="shared" si="1285"/>
        <v>64484.647000000004</v>
      </c>
      <c r="S1432" s="32">
        <f t="shared" si="1286"/>
        <v>95415.300000000003</v>
      </c>
      <c r="T1432" s="32">
        <f t="shared" si="1287"/>
        <v>95448.299999999988</v>
      </c>
      <c r="U1432" s="32"/>
      <c r="V1432" s="32">
        <f t="shared" si="1273"/>
        <v>64484.647000000004</v>
      </c>
      <c r="W1432" s="32">
        <f t="shared" si="1274"/>
        <v>95415.300000000003</v>
      </c>
      <c r="X1432" s="32">
        <f t="shared" si="1275"/>
        <v>95448.299999999988</v>
      </c>
      <c r="Y1432" s="32">
        <v>-322.53800000000001</v>
      </c>
      <c r="Z1432" s="32"/>
      <c r="AA1432" s="32"/>
      <c r="AB1432" s="32">
        <f t="shared" si="1266"/>
        <v>64162.109000000004</v>
      </c>
      <c r="AC1432" s="32">
        <f t="shared" si="1267"/>
        <v>95415.300000000003</v>
      </c>
      <c r="AD1432" s="32">
        <f t="shared" si="1268"/>
        <v>95448.299999999988</v>
      </c>
      <c r="AE1432" s="32"/>
      <c r="AF1432" s="33"/>
      <c r="AG1432" s="34"/>
      <c r="AH1432" s="1" t="str">
        <f t="shared" si="1269"/>
        <v>0501</v>
      </c>
    </row>
    <row r="1433">
      <c r="A1433" s="14" t="s">
        <v>934</v>
      </c>
      <c r="B1433" s="15" t="s">
        <v>44</v>
      </c>
      <c r="C1433" s="14"/>
      <c r="D1433" s="14"/>
      <c r="E1433" s="31" t="s">
        <v>45</v>
      </c>
      <c r="F1433" s="32">
        <f>F1434</f>
        <v>324</v>
      </c>
      <c r="G1433" s="32">
        <f>G1434</f>
        <v>330</v>
      </c>
      <c r="H1433" s="32">
        <f>H1434</f>
        <v>297</v>
      </c>
      <c r="I1433" s="32">
        <f>I1434</f>
        <v>0</v>
      </c>
      <c r="J1433" s="32">
        <f>J1434</f>
        <v>0</v>
      </c>
      <c r="K1433" s="32">
        <f>K1434</f>
        <v>0</v>
      </c>
      <c r="L1433" s="32">
        <f t="shared" si="1270"/>
        <v>324</v>
      </c>
      <c r="M1433" s="32">
        <f t="shared" si="1271"/>
        <v>330</v>
      </c>
      <c r="N1433" s="32">
        <f t="shared" si="1272"/>
        <v>297</v>
      </c>
      <c r="O1433" s="32">
        <f>O1434</f>
        <v>0</v>
      </c>
      <c r="P1433" s="32">
        <f>P1434</f>
        <v>0</v>
      </c>
      <c r="Q1433" s="32">
        <f>Q1434</f>
        <v>0</v>
      </c>
      <c r="R1433" s="32">
        <f t="shared" si="1285"/>
        <v>324</v>
      </c>
      <c r="S1433" s="32">
        <f t="shared" si="1286"/>
        <v>330</v>
      </c>
      <c r="T1433" s="32">
        <f t="shared" si="1287"/>
        <v>297</v>
      </c>
      <c r="U1433" s="32">
        <f>U1434</f>
        <v>0</v>
      </c>
      <c r="V1433" s="32">
        <f t="shared" si="1273"/>
        <v>324</v>
      </c>
      <c r="W1433" s="32">
        <f t="shared" si="1274"/>
        <v>330</v>
      </c>
      <c r="X1433" s="32">
        <f t="shared" si="1275"/>
        <v>297</v>
      </c>
      <c r="Y1433" s="32">
        <f>Y1434</f>
        <v>0</v>
      </c>
      <c r="Z1433" s="32">
        <f>Z1434</f>
        <v>0</v>
      </c>
      <c r="AA1433" s="32">
        <f>AA1434</f>
        <v>0</v>
      </c>
      <c r="AB1433" s="32">
        <f t="shared" si="1266"/>
        <v>324</v>
      </c>
      <c r="AC1433" s="32">
        <f t="shared" si="1267"/>
        <v>330</v>
      </c>
      <c r="AD1433" s="32">
        <f t="shared" si="1268"/>
        <v>297</v>
      </c>
      <c r="AE1433" s="32">
        <f>AE1434</f>
        <v>0</v>
      </c>
      <c r="AF1433" s="33"/>
      <c r="AG1433" s="34"/>
      <c r="AH1433" s="1" t="str">
        <f t="shared" si="1269"/>
        <v/>
      </c>
    </row>
    <row r="1434">
      <c r="A1434" s="14" t="s">
        <v>934</v>
      </c>
      <c r="B1434" s="15">
        <v>800</v>
      </c>
      <c r="C1434" s="14" t="s">
        <v>50</v>
      </c>
      <c r="D1434" s="14" t="s">
        <v>31</v>
      </c>
      <c r="E1434" s="31" t="s">
        <v>722</v>
      </c>
      <c r="F1434" s="32">
        <v>324</v>
      </c>
      <c r="G1434" s="32">
        <v>330</v>
      </c>
      <c r="H1434" s="32">
        <v>297</v>
      </c>
      <c r="I1434" s="32"/>
      <c r="J1434" s="32"/>
      <c r="K1434" s="32"/>
      <c r="L1434" s="32">
        <f t="shared" si="1270"/>
        <v>324</v>
      </c>
      <c r="M1434" s="32">
        <f t="shared" si="1271"/>
        <v>330</v>
      </c>
      <c r="N1434" s="32">
        <f t="shared" si="1272"/>
        <v>297</v>
      </c>
      <c r="O1434" s="32"/>
      <c r="P1434" s="32"/>
      <c r="Q1434" s="32"/>
      <c r="R1434" s="32">
        <f t="shared" si="1285"/>
        <v>324</v>
      </c>
      <c r="S1434" s="32">
        <f t="shared" si="1286"/>
        <v>330</v>
      </c>
      <c r="T1434" s="32">
        <f t="shared" si="1287"/>
        <v>297</v>
      </c>
      <c r="U1434" s="32"/>
      <c r="V1434" s="32">
        <f t="shared" si="1273"/>
        <v>324</v>
      </c>
      <c r="W1434" s="32">
        <f t="shared" si="1274"/>
        <v>330</v>
      </c>
      <c r="X1434" s="32">
        <f t="shared" si="1275"/>
        <v>297</v>
      </c>
      <c r="Y1434" s="32"/>
      <c r="Z1434" s="32"/>
      <c r="AA1434" s="32"/>
      <c r="AB1434" s="32">
        <f t="shared" si="1266"/>
        <v>324</v>
      </c>
      <c r="AC1434" s="32">
        <f t="shared" si="1267"/>
        <v>330</v>
      </c>
      <c r="AD1434" s="32">
        <f t="shared" si="1268"/>
        <v>297</v>
      </c>
      <c r="AE1434" s="32"/>
      <c r="AF1434" s="33"/>
      <c r="AG1434" s="34"/>
      <c r="AH1434" s="1" t="str">
        <f t="shared" si="1269"/>
        <v>0501</v>
      </c>
    </row>
    <row r="1435">
      <c r="A1435" s="14" t="s">
        <v>936</v>
      </c>
      <c r="B1435" s="15"/>
      <c r="C1435" s="14"/>
      <c r="D1435" s="14"/>
      <c r="E1435" s="31" t="s">
        <v>937</v>
      </c>
      <c r="F1435" s="32">
        <f t="shared" ref="F1435:F1439" si="1335">F1436</f>
        <v>6079.8999999999996</v>
      </c>
      <c r="G1435" s="32">
        <f t="shared" ref="G1435:G1439" si="1336">G1436</f>
        <v>4812.6000000000004</v>
      </c>
      <c r="H1435" s="32">
        <f t="shared" ref="H1435:H1439" si="1337">H1436</f>
        <v>4812.6000000000004</v>
      </c>
      <c r="I1435" s="32">
        <f t="shared" ref="I1435:I1439" si="1338">I1436</f>
        <v>0</v>
      </c>
      <c r="J1435" s="32">
        <f t="shared" ref="J1435:J1439" si="1339">J1436</f>
        <v>0</v>
      </c>
      <c r="K1435" s="32">
        <f t="shared" ref="K1435:K1439" si="1340">K1436</f>
        <v>0</v>
      </c>
      <c r="L1435" s="32">
        <f t="shared" si="1270"/>
        <v>6079.8999999999996</v>
      </c>
      <c r="M1435" s="32">
        <f t="shared" si="1271"/>
        <v>4812.6000000000004</v>
      </c>
      <c r="N1435" s="32">
        <f t="shared" si="1272"/>
        <v>4812.6000000000004</v>
      </c>
      <c r="O1435" s="32">
        <f t="shared" ref="O1435:O1439" si="1341">O1436</f>
        <v>0</v>
      </c>
      <c r="P1435" s="32">
        <f t="shared" ref="P1435:P1439" si="1342">P1436</f>
        <v>0</v>
      </c>
      <c r="Q1435" s="32">
        <f t="shared" ref="Q1435:Q1439" si="1343">Q1436</f>
        <v>0</v>
      </c>
      <c r="R1435" s="32">
        <f t="shared" si="1285"/>
        <v>6079.8999999999996</v>
      </c>
      <c r="S1435" s="32">
        <f t="shared" si="1286"/>
        <v>4812.6000000000004</v>
      </c>
      <c r="T1435" s="32">
        <f t="shared" si="1287"/>
        <v>4812.6000000000004</v>
      </c>
      <c r="U1435" s="32">
        <f t="shared" ref="U1435:U1439" si="1344">U1436</f>
        <v>0</v>
      </c>
      <c r="V1435" s="32">
        <f t="shared" si="1273"/>
        <v>6079.8999999999996</v>
      </c>
      <c r="W1435" s="32">
        <f t="shared" si="1274"/>
        <v>4812.6000000000004</v>
      </c>
      <c r="X1435" s="32">
        <f t="shared" si="1275"/>
        <v>4812.6000000000004</v>
      </c>
      <c r="Y1435" s="32">
        <f t="shared" ref="Y1435:Y1439" si="1345">Y1436</f>
        <v>0</v>
      </c>
      <c r="Z1435" s="32">
        <f t="shared" ref="Z1435:Z1439" si="1346">Z1436</f>
        <v>0</v>
      </c>
      <c r="AA1435" s="32">
        <f t="shared" ref="AA1435:AA1439" si="1347">AA1436</f>
        <v>0</v>
      </c>
      <c r="AB1435" s="32">
        <f t="shared" si="1266"/>
        <v>6079.8999999999996</v>
      </c>
      <c r="AC1435" s="32">
        <f t="shared" si="1267"/>
        <v>4812.6000000000004</v>
      </c>
      <c r="AD1435" s="32">
        <f t="shared" si="1268"/>
        <v>4812.6000000000004</v>
      </c>
      <c r="AE1435" s="32">
        <f t="shared" ref="AE1435:AE1439" si="1348">AE1436</f>
        <v>0</v>
      </c>
      <c r="AF1435" s="33"/>
      <c r="AG1435" s="34"/>
      <c r="AH1435" s="1" t="str">
        <f t="shared" si="1269"/>
        <v/>
      </c>
    </row>
    <row r="1436" ht="31.5">
      <c r="A1436" s="14" t="s">
        <v>936</v>
      </c>
      <c r="B1436" s="15" t="s">
        <v>48</v>
      </c>
      <c r="C1436" s="14"/>
      <c r="D1436" s="14"/>
      <c r="E1436" s="31" t="s">
        <v>49</v>
      </c>
      <c r="F1436" s="32">
        <f t="shared" si="1335"/>
        <v>6079.8999999999996</v>
      </c>
      <c r="G1436" s="32">
        <f t="shared" si="1336"/>
        <v>4812.6000000000004</v>
      </c>
      <c r="H1436" s="32">
        <f t="shared" si="1337"/>
        <v>4812.6000000000004</v>
      </c>
      <c r="I1436" s="32">
        <f t="shared" si="1338"/>
        <v>0</v>
      </c>
      <c r="J1436" s="32">
        <f t="shared" si="1339"/>
        <v>0</v>
      </c>
      <c r="K1436" s="32">
        <f t="shared" si="1340"/>
        <v>0</v>
      </c>
      <c r="L1436" s="32">
        <f t="shared" si="1270"/>
        <v>6079.8999999999996</v>
      </c>
      <c r="M1436" s="32">
        <f t="shared" si="1271"/>
        <v>4812.6000000000004</v>
      </c>
      <c r="N1436" s="32">
        <f t="shared" si="1272"/>
        <v>4812.6000000000004</v>
      </c>
      <c r="O1436" s="32">
        <f t="shared" si="1341"/>
        <v>0</v>
      </c>
      <c r="P1436" s="32">
        <f t="shared" si="1342"/>
        <v>0</v>
      </c>
      <c r="Q1436" s="32">
        <f t="shared" si="1343"/>
        <v>0</v>
      </c>
      <c r="R1436" s="32">
        <f t="shared" si="1285"/>
        <v>6079.8999999999996</v>
      </c>
      <c r="S1436" s="32">
        <f t="shared" si="1286"/>
        <v>4812.6000000000004</v>
      </c>
      <c r="T1436" s="32">
        <f t="shared" si="1287"/>
        <v>4812.6000000000004</v>
      </c>
      <c r="U1436" s="32">
        <f t="shared" si="1344"/>
        <v>0</v>
      </c>
      <c r="V1436" s="32">
        <f t="shared" si="1273"/>
        <v>6079.8999999999996</v>
      </c>
      <c r="W1436" s="32">
        <f t="shared" si="1274"/>
        <v>4812.6000000000004</v>
      </c>
      <c r="X1436" s="32">
        <f t="shared" si="1275"/>
        <v>4812.6000000000004</v>
      </c>
      <c r="Y1436" s="32">
        <f t="shared" si="1345"/>
        <v>0</v>
      </c>
      <c r="Z1436" s="32">
        <f t="shared" si="1346"/>
        <v>0</v>
      </c>
      <c r="AA1436" s="32">
        <f t="shared" si="1347"/>
        <v>0</v>
      </c>
      <c r="AB1436" s="32">
        <f t="shared" si="1266"/>
        <v>6079.8999999999996</v>
      </c>
      <c r="AC1436" s="32">
        <f t="shared" si="1267"/>
        <v>4812.6000000000004</v>
      </c>
      <c r="AD1436" s="32">
        <f t="shared" si="1268"/>
        <v>4812.6000000000004</v>
      </c>
      <c r="AE1436" s="32">
        <f t="shared" si="1348"/>
        <v>0</v>
      </c>
      <c r="AF1436" s="33"/>
      <c r="AG1436" s="34"/>
      <c r="AH1436" s="1" t="str">
        <f t="shared" si="1269"/>
        <v/>
      </c>
    </row>
    <row r="1437">
      <c r="A1437" s="14" t="s">
        <v>936</v>
      </c>
      <c r="B1437" s="15">
        <v>200</v>
      </c>
      <c r="C1437" s="14" t="s">
        <v>50</v>
      </c>
      <c r="D1437" s="14" t="s">
        <v>31</v>
      </c>
      <c r="E1437" s="31" t="s">
        <v>722</v>
      </c>
      <c r="F1437" s="32">
        <v>6079.8999999999996</v>
      </c>
      <c r="G1437" s="32">
        <v>4812.6000000000004</v>
      </c>
      <c r="H1437" s="32">
        <v>4812.6000000000004</v>
      </c>
      <c r="I1437" s="32"/>
      <c r="J1437" s="32"/>
      <c r="K1437" s="32"/>
      <c r="L1437" s="32">
        <f t="shared" si="1270"/>
        <v>6079.8999999999996</v>
      </c>
      <c r="M1437" s="32">
        <f t="shared" si="1271"/>
        <v>4812.6000000000004</v>
      </c>
      <c r="N1437" s="32">
        <f t="shared" si="1272"/>
        <v>4812.6000000000004</v>
      </c>
      <c r="O1437" s="32"/>
      <c r="P1437" s="32"/>
      <c r="Q1437" s="32"/>
      <c r="R1437" s="32">
        <f t="shared" si="1285"/>
        <v>6079.8999999999996</v>
      </c>
      <c r="S1437" s="32">
        <f t="shared" si="1286"/>
        <v>4812.6000000000004</v>
      </c>
      <c r="T1437" s="32">
        <f t="shared" si="1287"/>
        <v>4812.6000000000004</v>
      </c>
      <c r="U1437" s="32"/>
      <c r="V1437" s="32">
        <f t="shared" si="1273"/>
        <v>6079.8999999999996</v>
      </c>
      <c r="W1437" s="32">
        <f t="shared" si="1274"/>
        <v>4812.6000000000004</v>
      </c>
      <c r="X1437" s="32">
        <f t="shared" si="1275"/>
        <v>4812.6000000000004</v>
      </c>
      <c r="Y1437" s="32"/>
      <c r="Z1437" s="32"/>
      <c r="AA1437" s="32"/>
      <c r="AB1437" s="32">
        <f t="shared" si="1266"/>
        <v>6079.8999999999996</v>
      </c>
      <c r="AC1437" s="32">
        <f t="shared" si="1267"/>
        <v>4812.6000000000004</v>
      </c>
      <c r="AD1437" s="32">
        <f t="shared" si="1268"/>
        <v>4812.6000000000004</v>
      </c>
      <c r="AE1437" s="32"/>
      <c r="AF1437" s="33"/>
      <c r="AG1437" s="34"/>
      <c r="AH1437" s="1" t="str">
        <f t="shared" si="1269"/>
        <v>0501</v>
      </c>
    </row>
    <row r="1438" hidden="1">
      <c r="A1438" s="14" t="s">
        <v>938</v>
      </c>
      <c r="B1438" s="15"/>
      <c r="C1438" s="14"/>
      <c r="D1438" s="14"/>
      <c r="E1438" s="31" t="s">
        <v>831</v>
      </c>
      <c r="F1438" s="32">
        <f t="shared" si="1335"/>
        <v>110978.3</v>
      </c>
      <c r="G1438" s="32">
        <f t="shared" si="1336"/>
        <v>82797.899999999994</v>
      </c>
      <c r="H1438" s="32">
        <f t="shared" si="1337"/>
        <v>82797.899999999994</v>
      </c>
      <c r="I1438" s="32">
        <f t="shared" si="1338"/>
        <v>-110978.3</v>
      </c>
      <c r="J1438" s="32">
        <f t="shared" si="1339"/>
        <v>-82797.899999999994</v>
      </c>
      <c r="K1438" s="32">
        <f t="shared" si="1340"/>
        <v>-82797.899999999994</v>
      </c>
      <c r="L1438" s="32">
        <f t="shared" si="1270"/>
        <v>0</v>
      </c>
      <c r="M1438" s="32">
        <f t="shared" si="1271"/>
        <v>0</v>
      </c>
      <c r="N1438" s="32">
        <f t="shared" si="1272"/>
        <v>0</v>
      </c>
      <c r="O1438" s="32">
        <f t="shared" si="1341"/>
        <v>0</v>
      </c>
      <c r="P1438" s="32">
        <f t="shared" si="1342"/>
        <v>0</v>
      </c>
      <c r="Q1438" s="32">
        <f t="shared" si="1343"/>
        <v>0</v>
      </c>
      <c r="R1438" s="32">
        <f t="shared" si="1285"/>
        <v>0</v>
      </c>
      <c r="S1438" s="32">
        <f t="shared" si="1286"/>
        <v>0</v>
      </c>
      <c r="T1438" s="32">
        <f t="shared" si="1287"/>
        <v>0</v>
      </c>
      <c r="U1438" s="32">
        <f t="shared" si="1344"/>
        <v>0</v>
      </c>
      <c r="V1438" s="32">
        <f t="shared" si="1273"/>
        <v>0</v>
      </c>
      <c r="W1438" s="32">
        <f t="shared" si="1274"/>
        <v>0</v>
      </c>
      <c r="X1438" s="32">
        <f t="shared" si="1275"/>
        <v>0</v>
      </c>
      <c r="Y1438" s="32">
        <f t="shared" si="1345"/>
        <v>0</v>
      </c>
      <c r="Z1438" s="32">
        <f t="shared" si="1346"/>
        <v>0</v>
      </c>
      <c r="AA1438" s="32">
        <f t="shared" si="1347"/>
        <v>0</v>
      </c>
      <c r="AB1438" s="32">
        <f t="shared" si="1266"/>
        <v>0</v>
      </c>
      <c r="AC1438" s="32">
        <f t="shared" si="1267"/>
        <v>0</v>
      </c>
      <c r="AD1438" s="32">
        <f t="shared" si="1268"/>
        <v>0</v>
      </c>
      <c r="AE1438" s="32">
        <f t="shared" si="1348"/>
        <v>0</v>
      </c>
      <c r="AF1438" s="29">
        <v>0</v>
      </c>
      <c r="AG1438" s="34"/>
      <c r="AH1438" s="1" t="str">
        <f t="shared" si="1269"/>
        <v/>
      </c>
    </row>
    <row r="1439" ht="47.25" hidden="1">
      <c r="A1439" s="14" t="s">
        <v>938</v>
      </c>
      <c r="B1439" s="15" t="s">
        <v>55</v>
      </c>
      <c r="C1439" s="14"/>
      <c r="D1439" s="14"/>
      <c r="E1439" s="31" t="s">
        <v>56</v>
      </c>
      <c r="F1439" s="32">
        <f t="shared" si="1335"/>
        <v>110978.3</v>
      </c>
      <c r="G1439" s="32">
        <f t="shared" si="1336"/>
        <v>82797.899999999994</v>
      </c>
      <c r="H1439" s="32">
        <f t="shared" si="1337"/>
        <v>82797.899999999994</v>
      </c>
      <c r="I1439" s="32">
        <f t="shared" si="1338"/>
        <v>-110978.3</v>
      </c>
      <c r="J1439" s="32">
        <f t="shared" si="1339"/>
        <v>-82797.899999999994</v>
      </c>
      <c r="K1439" s="32">
        <f t="shared" si="1340"/>
        <v>-82797.899999999994</v>
      </c>
      <c r="L1439" s="32">
        <f t="shared" si="1270"/>
        <v>0</v>
      </c>
      <c r="M1439" s="32">
        <f t="shared" si="1271"/>
        <v>0</v>
      </c>
      <c r="N1439" s="32">
        <f t="shared" si="1272"/>
        <v>0</v>
      </c>
      <c r="O1439" s="32">
        <f t="shared" si="1341"/>
        <v>0</v>
      </c>
      <c r="P1439" s="32">
        <f t="shared" si="1342"/>
        <v>0</v>
      </c>
      <c r="Q1439" s="32">
        <f t="shared" si="1343"/>
        <v>0</v>
      </c>
      <c r="R1439" s="32">
        <f t="shared" si="1285"/>
        <v>0</v>
      </c>
      <c r="S1439" s="32">
        <f t="shared" si="1286"/>
        <v>0</v>
      </c>
      <c r="T1439" s="32">
        <f t="shared" si="1287"/>
        <v>0</v>
      </c>
      <c r="U1439" s="32">
        <f t="shared" si="1344"/>
        <v>0</v>
      </c>
      <c r="V1439" s="32">
        <f t="shared" si="1273"/>
        <v>0</v>
      </c>
      <c r="W1439" s="32">
        <f t="shared" si="1274"/>
        <v>0</v>
      </c>
      <c r="X1439" s="32">
        <f t="shared" si="1275"/>
        <v>0</v>
      </c>
      <c r="Y1439" s="32">
        <f t="shared" si="1345"/>
        <v>0</v>
      </c>
      <c r="Z1439" s="32">
        <f t="shared" si="1346"/>
        <v>0</v>
      </c>
      <c r="AA1439" s="32">
        <f t="shared" si="1347"/>
        <v>0</v>
      </c>
      <c r="AB1439" s="32">
        <f t="shared" si="1266"/>
        <v>0</v>
      </c>
      <c r="AC1439" s="32">
        <f t="shared" si="1267"/>
        <v>0</v>
      </c>
      <c r="AD1439" s="32">
        <f t="shared" si="1268"/>
        <v>0</v>
      </c>
      <c r="AE1439" s="32">
        <f t="shared" si="1348"/>
        <v>0</v>
      </c>
      <c r="AF1439" s="29">
        <v>0</v>
      </c>
      <c r="AG1439" s="34"/>
      <c r="AH1439" s="1" t="str">
        <f t="shared" si="1269"/>
        <v/>
      </c>
    </row>
    <row r="1440" hidden="1">
      <c r="A1440" s="14" t="s">
        <v>938</v>
      </c>
      <c r="B1440" s="15" t="s">
        <v>55</v>
      </c>
      <c r="C1440" s="14" t="s">
        <v>50</v>
      </c>
      <c r="D1440" s="14" t="s">
        <v>31</v>
      </c>
      <c r="E1440" s="31" t="s">
        <v>722</v>
      </c>
      <c r="F1440" s="32">
        <v>110978.3</v>
      </c>
      <c r="G1440" s="32">
        <v>82797.899999999994</v>
      </c>
      <c r="H1440" s="32">
        <v>82797.899999999994</v>
      </c>
      <c r="I1440" s="32">
        <v>-110978.3</v>
      </c>
      <c r="J1440" s="32">
        <v>-82797.899999999994</v>
      </c>
      <c r="K1440" s="32">
        <v>-82797.899999999994</v>
      </c>
      <c r="L1440" s="32">
        <f t="shared" si="1270"/>
        <v>0</v>
      </c>
      <c r="M1440" s="32">
        <f t="shared" si="1271"/>
        <v>0</v>
      </c>
      <c r="N1440" s="32">
        <f t="shared" si="1272"/>
        <v>0</v>
      </c>
      <c r="O1440" s="32"/>
      <c r="P1440" s="32"/>
      <c r="Q1440" s="32"/>
      <c r="R1440" s="32">
        <f t="shared" si="1285"/>
        <v>0</v>
      </c>
      <c r="S1440" s="32">
        <f t="shared" si="1286"/>
        <v>0</v>
      </c>
      <c r="T1440" s="32">
        <f t="shared" si="1287"/>
        <v>0</v>
      </c>
      <c r="U1440" s="32"/>
      <c r="V1440" s="32">
        <f t="shared" si="1273"/>
        <v>0</v>
      </c>
      <c r="W1440" s="32">
        <f t="shared" si="1274"/>
        <v>0</v>
      </c>
      <c r="X1440" s="32">
        <f t="shared" si="1275"/>
        <v>0</v>
      </c>
      <c r="Y1440" s="32"/>
      <c r="Z1440" s="32"/>
      <c r="AA1440" s="32"/>
      <c r="AB1440" s="32">
        <f t="shared" si="1266"/>
        <v>0</v>
      </c>
      <c r="AC1440" s="32">
        <f t="shared" si="1267"/>
        <v>0</v>
      </c>
      <c r="AD1440" s="32">
        <f t="shared" si="1268"/>
        <v>0</v>
      </c>
      <c r="AE1440" s="32"/>
      <c r="AF1440" s="29">
        <v>0</v>
      </c>
      <c r="AG1440" s="34">
        <v>101</v>
      </c>
      <c r="AH1440" s="1" t="str">
        <f t="shared" si="1269"/>
        <v>0501</v>
      </c>
    </row>
    <row r="1441" ht="47.25">
      <c r="A1441" s="14" t="s">
        <v>939</v>
      </c>
      <c r="B1441" s="15"/>
      <c r="C1441" s="14"/>
      <c r="D1441" s="14"/>
      <c r="E1441" s="31" t="s">
        <v>940</v>
      </c>
      <c r="F1441" s="32">
        <f>F1447+F1453+F1456+F1442+F1450</f>
        <v>59519.800000000003</v>
      </c>
      <c r="G1441" s="32">
        <f>G1447+G1453+G1456+G1442+G1450</f>
        <v>55168.799999999996</v>
      </c>
      <c r="H1441" s="32">
        <f>H1447+H1453+H1456+H1442+H1450</f>
        <v>57579</v>
      </c>
      <c r="I1441" s="32">
        <f>I1447+I1453+I1456+I1442+I1450</f>
        <v>0</v>
      </c>
      <c r="J1441" s="32">
        <f>J1447+J1453+J1456+J1442+J1450</f>
        <v>0</v>
      </c>
      <c r="K1441" s="32">
        <f>K1447+K1453+K1456+K1442+K1450</f>
        <v>0</v>
      </c>
      <c r="L1441" s="32">
        <f t="shared" si="1270"/>
        <v>59519.800000000003</v>
      </c>
      <c r="M1441" s="32">
        <f t="shared" si="1271"/>
        <v>55168.799999999996</v>
      </c>
      <c r="N1441" s="32">
        <f t="shared" si="1272"/>
        <v>57579</v>
      </c>
      <c r="O1441" s="32">
        <f>O1447+O1453+O1456+O1442+O1450</f>
        <v>37.699999999999996</v>
      </c>
      <c r="P1441" s="32">
        <f>P1447+P1453+P1456+P1442+P1450</f>
        <v>42.600000000000001</v>
      </c>
      <c r="Q1441" s="32">
        <f>Q1447+Q1453+Q1456+Q1442+Q1450</f>
        <v>-2711.5999999999999</v>
      </c>
      <c r="R1441" s="32">
        <f t="shared" si="1285"/>
        <v>59557.5</v>
      </c>
      <c r="S1441" s="32">
        <f t="shared" si="1286"/>
        <v>55211.399999999994</v>
      </c>
      <c r="T1441" s="32">
        <f t="shared" si="1287"/>
        <v>54867.400000000001</v>
      </c>
      <c r="U1441" s="32">
        <f>U1447+U1453+U1456+U1442+U1450</f>
        <v>0</v>
      </c>
      <c r="V1441" s="32">
        <f t="shared" si="1273"/>
        <v>59557.5</v>
      </c>
      <c r="W1441" s="32">
        <f t="shared" si="1274"/>
        <v>55211.399999999994</v>
      </c>
      <c r="X1441" s="32">
        <f t="shared" si="1275"/>
        <v>54867.400000000001</v>
      </c>
      <c r="Y1441" s="32">
        <f>Y1447+Y1453+Y1456+Y1442+Y1450</f>
        <v>1967.4849999999999</v>
      </c>
      <c r="Z1441" s="32">
        <f>Z1447+Z1453+Z1456+Z1442+Z1450</f>
        <v>0</v>
      </c>
      <c r="AA1441" s="32">
        <f>AA1447+AA1453+AA1456+AA1442+AA1450</f>
        <v>0</v>
      </c>
      <c r="AB1441" s="32">
        <f t="shared" si="1266"/>
        <v>61524.985000000001</v>
      </c>
      <c r="AC1441" s="32">
        <f t="shared" si="1267"/>
        <v>55211.399999999994</v>
      </c>
      <c r="AD1441" s="32">
        <f t="shared" si="1268"/>
        <v>54867.400000000001</v>
      </c>
      <c r="AE1441" s="32">
        <f>AE1447+AE1453+AE1456+AE1442+AE1450</f>
        <v>0</v>
      </c>
      <c r="AF1441" s="33"/>
      <c r="AG1441" s="34"/>
      <c r="AH1441" s="1" t="str">
        <f t="shared" si="1269"/>
        <v/>
      </c>
    </row>
    <row r="1442" ht="63">
      <c r="A1442" s="14" t="s">
        <v>941</v>
      </c>
      <c r="B1442" s="15"/>
      <c r="C1442" s="14"/>
      <c r="D1442" s="14"/>
      <c r="E1442" s="31" t="s">
        <v>942</v>
      </c>
      <c r="F1442" s="32">
        <f>F1443+F1445</f>
        <v>6958.3999999999996</v>
      </c>
      <c r="G1442" s="32">
        <f>G1443+G1445</f>
        <v>0</v>
      </c>
      <c r="H1442" s="32">
        <f>H1443+H1445</f>
        <v>0</v>
      </c>
      <c r="I1442" s="32">
        <f>I1443+I1445</f>
        <v>0</v>
      </c>
      <c r="J1442" s="32">
        <f>J1443+J1445</f>
        <v>0</v>
      </c>
      <c r="K1442" s="32">
        <f>K1443+K1445</f>
        <v>0</v>
      </c>
      <c r="L1442" s="32">
        <f t="shared" si="1270"/>
        <v>6958.3999999999996</v>
      </c>
      <c r="M1442" s="32">
        <f t="shared" si="1271"/>
        <v>0</v>
      </c>
      <c r="N1442" s="32">
        <f t="shared" si="1272"/>
        <v>0</v>
      </c>
      <c r="O1442" s="32">
        <f>O1443+O1445</f>
        <v>0</v>
      </c>
      <c r="P1442" s="32">
        <f>P1443+P1445</f>
        <v>0</v>
      </c>
      <c r="Q1442" s="32">
        <f>Q1443+Q1445</f>
        <v>0</v>
      </c>
      <c r="R1442" s="32">
        <f t="shared" si="1285"/>
        <v>6958.3999999999996</v>
      </c>
      <c r="S1442" s="32">
        <f t="shared" si="1286"/>
        <v>0</v>
      </c>
      <c r="T1442" s="32">
        <f t="shared" si="1287"/>
        <v>0</v>
      </c>
      <c r="U1442" s="32">
        <f>U1443+U1445</f>
        <v>0</v>
      </c>
      <c r="V1442" s="32">
        <f t="shared" si="1273"/>
        <v>6958.3999999999996</v>
      </c>
      <c r="W1442" s="32">
        <f t="shared" si="1274"/>
        <v>0</v>
      </c>
      <c r="X1442" s="32">
        <f t="shared" si="1275"/>
        <v>0</v>
      </c>
      <c r="Y1442" s="32">
        <f>Y1443+Y1445</f>
        <v>0</v>
      </c>
      <c r="Z1442" s="32">
        <f>Z1443+Z1445</f>
        <v>0</v>
      </c>
      <c r="AA1442" s="32">
        <f>AA1443+AA1445</f>
        <v>0</v>
      </c>
      <c r="AB1442" s="32">
        <f t="shared" si="1266"/>
        <v>6958.3999999999996</v>
      </c>
      <c r="AC1442" s="32">
        <f t="shared" si="1267"/>
        <v>0</v>
      </c>
      <c r="AD1442" s="32">
        <f t="shared" si="1268"/>
        <v>0</v>
      </c>
      <c r="AE1442" s="32">
        <f>AE1443+AE1445</f>
        <v>0</v>
      </c>
      <c r="AF1442" s="33"/>
      <c r="AG1442" s="34"/>
      <c r="AH1442" s="1" t="str">
        <f t="shared" si="1269"/>
        <v/>
      </c>
    </row>
    <row r="1443" ht="31.5">
      <c r="A1443" s="14" t="s">
        <v>941</v>
      </c>
      <c r="B1443" s="15" t="s">
        <v>48</v>
      </c>
      <c r="C1443" s="14"/>
      <c r="D1443" s="14"/>
      <c r="E1443" s="31" t="s">
        <v>49</v>
      </c>
      <c r="F1443" s="32">
        <f>F1444</f>
        <v>68.900000000000006</v>
      </c>
      <c r="G1443" s="32">
        <f>G1444</f>
        <v>0</v>
      </c>
      <c r="H1443" s="32">
        <f>H1444</f>
        <v>0</v>
      </c>
      <c r="I1443" s="32">
        <f>I1444</f>
        <v>0</v>
      </c>
      <c r="J1443" s="32">
        <f>J1444</f>
        <v>0</v>
      </c>
      <c r="K1443" s="32">
        <f>K1444</f>
        <v>0</v>
      </c>
      <c r="L1443" s="32">
        <f t="shared" si="1270"/>
        <v>68.900000000000006</v>
      </c>
      <c r="M1443" s="32">
        <f t="shared" si="1271"/>
        <v>0</v>
      </c>
      <c r="N1443" s="32">
        <f t="shared" si="1272"/>
        <v>0</v>
      </c>
      <c r="O1443" s="32">
        <f>O1444</f>
        <v>0</v>
      </c>
      <c r="P1443" s="32">
        <f>P1444</f>
        <v>0</v>
      </c>
      <c r="Q1443" s="32">
        <f>Q1444</f>
        <v>0</v>
      </c>
      <c r="R1443" s="32">
        <f t="shared" si="1285"/>
        <v>68.900000000000006</v>
      </c>
      <c r="S1443" s="32">
        <f t="shared" si="1286"/>
        <v>0</v>
      </c>
      <c r="T1443" s="32">
        <f t="shared" si="1287"/>
        <v>0</v>
      </c>
      <c r="U1443" s="32">
        <f>U1444</f>
        <v>0</v>
      </c>
      <c r="V1443" s="32">
        <f t="shared" si="1273"/>
        <v>68.900000000000006</v>
      </c>
      <c r="W1443" s="32">
        <f t="shared" si="1274"/>
        <v>0</v>
      </c>
      <c r="X1443" s="32">
        <f t="shared" si="1275"/>
        <v>0</v>
      </c>
      <c r="Y1443" s="32">
        <f>Y1444</f>
        <v>0</v>
      </c>
      <c r="Z1443" s="32">
        <f>Z1444</f>
        <v>0</v>
      </c>
      <c r="AA1443" s="32">
        <f>AA1444</f>
        <v>0</v>
      </c>
      <c r="AB1443" s="32">
        <f t="shared" si="1266"/>
        <v>68.900000000000006</v>
      </c>
      <c r="AC1443" s="32">
        <f t="shared" si="1267"/>
        <v>0</v>
      </c>
      <c r="AD1443" s="32">
        <f t="shared" si="1268"/>
        <v>0</v>
      </c>
      <c r="AE1443" s="32">
        <f>AE1444</f>
        <v>0</v>
      </c>
      <c r="AF1443" s="33"/>
      <c r="AG1443" s="34"/>
      <c r="AH1443" s="1" t="str">
        <f t="shared" si="1269"/>
        <v/>
      </c>
    </row>
    <row r="1444">
      <c r="A1444" s="14" t="s">
        <v>941</v>
      </c>
      <c r="B1444" s="15">
        <v>200</v>
      </c>
      <c r="C1444" s="14" t="s">
        <v>100</v>
      </c>
      <c r="D1444" s="14" t="s">
        <v>51</v>
      </c>
      <c r="E1444" s="31" t="s">
        <v>220</v>
      </c>
      <c r="F1444" s="32">
        <v>68.900000000000006</v>
      </c>
      <c r="G1444" s="32"/>
      <c r="H1444" s="32"/>
      <c r="I1444" s="32"/>
      <c r="J1444" s="32"/>
      <c r="K1444" s="32"/>
      <c r="L1444" s="32">
        <f t="shared" si="1270"/>
        <v>68.900000000000006</v>
      </c>
      <c r="M1444" s="32">
        <f t="shared" si="1271"/>
        <v>0</v>
      </c>
      <c r="N1444" s="32">
        <f t="shared" si="1272"/>
        <v>0</v>
      </c>
      <c r="O1444" s="32"/>
      <c r="P1444" s="32"/>
      <c r="Q1444" s="32"/>
      <c r="R1444" s="32">
        <f t="shared" si="1285"/>
        <v>68.900000000000006</v>
      </c>
      <c r="S1444" s="32">
        <f t="shared" si="1286"/>
        <v>0</v>
      </c>
      <c r="T1444" s="32">
        <f t="shared" si="1287"/>
        <v>0</v>
      </c>
      <c r="U1444" s="32"/>
      <c r="V1444" s="32">
        <f t="shared" si="1273"/>
        <v>68.900000000000006</v>
      </c>
      <c r="W1444" s="32">
        <f t="shared" si="1274"/>
        <v>0</v>
      </c>
      <c r="X1444" s="32">
        <f t="shared" si="1275"/>
        <v>0</v>
      </c>
      <c r="Y1444" s="32"/>
      <c r="Z1444" s="32"/>
      <c r="AA1444" s="32"/>
      <c r="AB1444" s="32">
        <f t="shared" si="1266"/>
        <v>68.900000000000006</v>
      </c>
      <c r="AC1444" s="32">
        <f t="shared" si="1267"/>
        <v>0</v>
      </c>
      <c r="AD1444" s="32">
        <f t="shared" si="1268"/>
        <v>0</v>
      </c>
      <c r="AE1444" s="32"/>
      <c r="AF1444" s="33"/>
      <c r="AG1444" s="34"/>
      <c r="AH1444" s="1" t="str">
        <f t="shared" si="1269"/>
        <v>1003</v>
      </c>
    </row>
    <row r="1445" ht="31.5">
      <c r="A1445" s="14" t="s">
        <v>941</v>
      </c>
      <c r="B1445" s="15" t="s">
        <v>188</v>
      </c>
      <c r="C1445" s="14"/>
      <c r="D1445" s="14"/>
      <c r="E1445" s="31" t="s">
        <v>189</v>
      </c>
      <c r="F1445" s="32">
        <f>F1446</f>
        <v>6889.5</v>
      </c>
      <c r="G1445" s="32">
        <f>G1446</f>
        <v>0</v>
      </c>
      <c r="H1445" s="32">
        <f>H1446</f>
        <v>0</v>
      </c>
      <c r="I1445" s="32">
        <f>I1446</f>
        <v>0</v>
      </c>
      <c r="J1445" s="32">
        <f>J1446</f>
        <v>0</v>
      </c>
      <c r="K1445" s="32">
        <f>K1446</f>
        <v>0</v>
      </c>
      <c r="L1445" s="32">
        <f t="shared" si="1270"/>
        <v>6889.5</v>
      </c>
      <c r="M1445" s="32">
        <f t="shared" si="1271"/>
        <v>0</v>
      </c>
      <c r="N1445" s="32">
        <f t="shared" si="1272"/>
        <v>0</v>
      </c>
      <c r="O1445" s="32">
        <f>O1446</f>
        <v>0</v>
      </c>
      <c r="P1445" s="32">
        <f>P1446</f>
        <v>0</v>
      </c>
      <c r="Q1445" s="32">
        <f>Q1446</f>
        <v>0</v>
      </c>
      <c r="R1445" s="32">
        <f t="shared" si="1285"/>
        <v>6889.5</v>
      </c>
      <c r="S1445" s="32">
        <f t="shared" si="1286"/>
        <v>0</v>
      </c>
      <c r="T1445" s="32">
        <f t="shared" si="1287"/>
        <v>0</v>
      </c>
      <c r="U1445" s="32">
        <f>U1446</f>
        <v>0</v>
      </c>
      <c r="V1445" s="32">
        <f t="shared" si="1273"/>
        <v>6889.5</v>
      </c>
      <c r="W1445" s="32">
        <f t="shared" si="1274"/>
        <v>0</v>
      </c>
      <c r="X1445" s="32">
        <f t="shared" si="1275"/>
        <v>0</v>
      </c>
      <c r="Y1445" s="32">
        <f>Y1446</f>
        <v>0</v>
      </c>
      <c r="Z1445" s="32">
        <f>Z1446</f>
        <v>0</v>
      </c>
      <c r="AA1445" s="32">
        <f>AA1446</f>
        <v>0</v>
      </c>
      <c r="AB1445" s="32">
        <f t="shared" si="1266"/>
        <v>6889.5</v>
      </c>
      <c r="AC1445" s="32">
        <f t="shared" si="1267"/>
        <v>0</v>
      </c>
      <c r="AD1445" s="32">
        <f t="shared" si="1268"/>
        <v>0</v>
      </c>
      <c r="AE1445" s="32">
        <f>AE1446</f>
        <v>0</v>
      </c>
      <c r="AF1445" s="33"/>
      <c r="AG1445" s="34"/>
      <c r="AH1445" s="1" t="str">
        <f t="shared" si="1269"/>
        <v/>
      </c>
    </row>
    <row r="1446">
      <c r="A1446" s="14" t="s">
        <v>941</v>
      </c>
      <c r="B1446" s="15">
        <v>300</v>
      </c>
      <c r="C1446" s="14" t="s">
        <v>100</v>
      </c>
      <c r="D1446" s="14" t="s">
        <v>51</v>
      </c>
      <c r="E1446" s="31" t="s">
        <v>220</v>
      </c>
      <c r="F1446" s="32">
        <v>6889.5</v>
      </c>
      <c r="G1446" s="32"/>
      <c r="H1446" s="32"/>
      <c r="I1446" s="32"/>
      <c r="J1446" s="32"/>
      <c r="K1446" s="32"/>
      <c r="L1446" s="32">
        <f t="shared" si="1270"/>
        <v>6889.5</v>
      </c>
      <c r="M1446" s="32">
        <f t="shared" si="1271"/>
        <v>0</v>
      </c>
      <c r="N1446" s="32">
        <f t="shared" si="1272"/>
        <v>0</v>
      </c>
      <c r="O1446" s="32"/>
      <c r="P1446" s="32"/>
      <c r="Q1446" s="32"/>
      <c r="R1446" s="32">
        <f t="shared" si="1285"/>
        <v>6889.5</v>
      </c>
      <c r="S1446" s="32">
        <f t="shared" si="1286"/>
        <v>0</v>
      </c>
      <c r="T1446" s="32">
        <f t="shared" si="1287"/>
        <v>0</v>
      </c>
      <c r="U1446" s="32"/>
      <c r="V1446" s="32">
        <f t="shared" si="1273"/>
        <v>6889.5</v>
      </c>
      <c r="W1446" s="32">
        <f t="shared" si="1274"/>
        <v>0</v>
      </c>
      <c r="X1446" s="32">
        <f t="shared" si="1275"/>
        <v>0</v>
      </c>
      <c r="Y1446" s="32"/>
      <c r="Z1446" s="32"/>
      <c r="AA1446" s="32"/>
      <c r="AB1446" s="32">
        <f t="shared" si="1266"/>
        <v>6889.5</v>
      </c>
      <c r="AC1446" s="32">
        <f t="shared" si="1267"/>
        <v>0</v>
      </c>
      <c r="AD1446" s="32">
        <f t="shared" si="1268"/>
        <v>0</v>
      </c>
      <c r="AE1446" s="32"/>
      <c r="AF1446" s="33"/>
      <c r="AG1446" s="34"/>
      <c r="AH1446" s="1" t="str">
        <f t="shared" si="1269"/>
        <v>1003</v>
      </c>
    </row>
    <row r="1447" ht="110.25">
      <c r="A1447" s="14" t="s">
        <v>943</v>
      </c>
      <c r="B1447" s="15"/>
      <c r="C1447" s="14"/>
      <c r="D1447" s="14"/>
      <c r="E1447" s="31" t="s">
        <v>944</v>
      </c>
      <c r="F1447" s="32">
        <f t="shared" ref="F1447:F1457" si="1349">F1448</f>
        <v>4955.1999999999998</v>
      </c>
      <c r="G1447" s="32">
        <f t="shared" ref="G1447:G1457" si="1350">G1448</f>
        <v>5178.1999999999998</v>
      </c>
      <c r="H1447" s="32">
        <f t="shared" ref="H1447:H1457" si="1351">H1448</f>
        <v>5400.8000000000002</v>
      </c>
      <c r="I1447" s="32">
        <f t="shared" ref="I1447:I1457" si="1352">I1448</f>
        <v>0</v>
      </c>
      <c r="J1447" s="32">
        <f t="shared" ref="J1447:J1457" si="1353">J1448</f>
        <v>0</v>
      </c>
      <c r="K1447" s="32">
        <f t="shared" ref="K1447:K1457" si="1354">K1448</f>
        <v>0</v>
      </c>
      <c r="L1447" s="32">
        <f t="shared" si="1270"/>
        <v>4955.1999999999998</v>
      </c>
      <c r="M1447" s="32">
        <f t="shared" si="1271"/>
        <v>5178.1999999999998</v>
      </c>
      <c r="N1447" s="32">
        <f t="shared" si="1272"/>
        <v>5400.8000000000002</v>
      </c>
      <c r="O1447" s="32">
        <f t="shared" ref="O1447:O1457" si="1355">O1448</f>
        <v>37.799999999999997</v>
      </c>
      <c r="P1447" s="32">
        <f t="shared" ref="P1447:P1457" si="1356">P1448</f>
        <v>39.600000000000001</v>
      </c>
      <c r="Q1447" s="32">
        <f t="shared" ref="Q1447:Q1457" si="1357">Q1448</f>
        <v>41.399999999999999</v>
      </c>
      <c r="R1447" s="32">
        <f t="shared" si="1285"/>
        <v>4993</v>
      </c>
      <c r="S1447" s="32">
        <f t="shared" si="1286"/>
        <v>5217.8000000000002</v>
      </c>
      <c r="T1447" s="32">
        <f t="shared" si="1287"/>
        <v>5442.1999999999998</v>
      </c>
      <c r="U1447" s="32">
        <f t="shared" ref="U1447:U1457" si="1358">U1448</f>
        <v>0</v>
      </c>
      <c r="V1447" s="32">
        <f t="shared" si="1273"/>
        <v>4993</v>
      </c>
      <c r="W1447" s="32">
        <f t="shared" si="1274"/>
        <v>5217.8000000000002</v>
      </c>
      <c r="X1447" s="32">
        <f t="shared" si="1275"/>
        <v>5442.1999999999998</v>
      </c>
      <c r="Y1447" s="32">
        <f t="shared" ref="Y1447:Y1457" si="1359">Y1448</f>
        <v>0</v>
      </c>
      <c r="Z1447" s="32">
        <f t="shared" ref="Z1447:Z1457" si="1360">Z1448</f>
        <v>0</v>
      </c>
      <c r="AA1447" s="32">
        <f t="shared" ref="AA1447:AA1457" si="1361">AA1448</f>
        <v>0</v>
      </c>
      <c r="AB1447" s="32">
        <f t="shared" si="1266"/>
        <v>4993</v>
      </c>
      <c r="AC1447" s="32">
        <f t="shared" si="1267"/>
        <v>5217.8000000000002</v>
      </c>
      <c r="AD1447" s="32">
        <f t="shared" si="1268"/>
        <v>5442.1999999999998</v>
      </c>
      <c r="AE1447" s="32">
        <f t="shared" ref="AE1447:AE1457" si="1362">AE1448</f>
        <v>0</v>
      </c>
      <c r="AF1447" s="33"/>
      <c r="AG1447" s="34"/>
      <c r="AH1447" s="1" t="str">
        <f t="shared" si="1269"/>
        <v/>
      </c>
    </row>
    <row r="1448" ht="31.5">
      <c r="A1448" s="14" t="s">
        <v>943</v>
      </c>
      <c r="B1448" s="15" t="s">
        <v>188</v>
      </c>
      <c r="C1448" s="14"/>
      <c r="D1448" s="14"/>
      <c r="E1448" s="31" t="s">
        <v>189</v>
      </c>
      <c r="F1448" s="32">
        <f t="shared" si="1349"/>
        <v>4955.1999999999998</v>
      </c>
      <c r="G1448" s="32">
        <f t="shared" si="1350"/>
        <v>5178.1999999999998</v>
      </c>
      <c r="H1448" s="32">
        <f t="shared" si="1351"/>
        <v>5400.8000000000002</v>
      </c>
      <c r="I1448" s="32">
        <f t="shared" si="1352"/>
        <v>0</v>
      </c>
      <c r="J1448" s="32">
        <f t="shared" si="1353"/>
        <v>0</v>
      </c>
      <c r="K1448" s="32">
        <f t="shared" si="1354"/>
        <v>0</v>
      </c>
      <c r="L1448" s="32">
        <f t="shared" si="1270"/>
        <v>4955.1999999999998</v>
      </c>
      <c r="M1448" s="32">
        <f t="shared" si="1271"/>
        <v>5178.1999999999998</v>
      </c>
      <c r="N1448" s="32">
        <f t="shared" si="1272"/>
        <v>5400.8000000000002</v>
      </c>
      <c r="O1448" s="32">
        <f t="shared" si="1355"/>
        <v>37.799999999999997</v>
      </c>
      <c r="P1448" s="32">
        <f t="shared" si="1356"/>
        <v>39.600000000000001</v>
      </c>
      <c r="Q1448" s="32">
        <f t="shared" si="1357"/>
        <v>41.399999999999999</v>
      </c>
      <c r="R1448" s="32">
        <f t="shared" si="1285"/>
        <v>4993</v>
      </c>
      <c r="S1448" s="32">
        <f t="shared" si="1286"/>
        <v>5217.8000000000002</v>
      </c>
      <c r="T1448" s="32">
        <f t="shared" si="1287"/>
        <v>5442.1999999999998</v>
      </c>
      <c r="U1448" s="32">
        <f t="shared" si="1358"/>
        <v>0</v>
      </c>
      <c r="V1448" s="32">
        <f t="shared" si="1273"/>
        <v>4993</v>
      </c>
      <c r="W1448" s="32">
        <f t="shared" si="1274"/>
        <v>5217.8000000000002</v>
      </c>
      <c r="X1448" s="32">
        <f t="shared" si="1275"/>
        <v>5442.1999999999998</v>
      </c>
      <c r="Y1448" s="32">
        <f t="shared" si="1359"/>
        <v>0</v>
      </c>
      <c r="Z1448" s="32">
        <f t="shared" si="1360"/>
        <v>0</v>
      </c>
      <c r="AA1448" s="32">
        <f t="shared" si="1361"/>
        <v>0</v>
      </c>
      <c r="AB1448" s="32">
        <f t="shared" ref="AB1448:AB1511" si="1363">V1448+Y1448</f>
        <v>4993</v>
      </c>
      <c r="AC1448" s="32">
        <f t="shared" ref="AC1448:AC1511" si="1364">W1448+Z1448</f>
        <v>5217.8000000000002</v>
      </c>
      <c r="AD1448" s="32">
        <f t="shared" ref="AD1448:AD1511" si="1365">X1448+AA1448</f>
        <v>5442.1999999999998</v>
      </c>
      <c r="AE1448" s="32">
        <f t="shared" si="1362"/>
        <v>0</v>
      </c>
      <c r="AF1448" s="33"/>
      <c r="AG1448" s="34"/>
      <c r="AH1448" s="1" t="str">
        <f t="shared" ref="AH1448:AH1511" si="1366">CONCATENATE(C1448,D1448)</f>
        <v/>
      </c>
    </row>
    <row r="1449">
      <c r="A1449" s="14" t="s">
        <v>943</v>
      </c>
      <c r="B1449" s="15">
        <v>300</v>
      </c>
      <c r="C1449" s="14" t="s">
        <v>100</v>
      </c>
      <c r="D1449" s="14" t="s">
        <v>51</v>
      </c>
      <c r="E1449" s="31" t="s">
        <v>220</v>
      </c>
      <c r="F1449" s="32">
        <v>4955.1999999999998</v>
      </c>
      <c r="G1449" s="32">
        <v>5178.1999999999998</v>
      </c>
      <c r="H1449" s="32">
        <v>5400.8000000000002</v>
      </c>
      <c r="I1449" s="32"/>
      <c r="J1449" s="32"/>
      <c r="K1449" s="32"/>
      <c r="L1449" s="32">
        <f t="shared" si="1270"/>
        <v>4955.1999999999998</v>
      </c>
      <c r="M1449" s="32">
        <f t="shared" si="1271"/>
        <v>5178.1999999999998</v>
      </c>
      <c r="N1449" s="32">
        <f t="shared" si="1272"/>
        <v>5400.8000000000002</v>
      </c>
      <c r="O1449" s="32">
        <v>37.799999999999997</v>
      </c>
      <c r="P1449" s="32">
        <v>39.600000000000001</v>
      </c>
      <c r="Q1449" s="32">
        <v>41.399999999999999</v>
      </c>
      <c r="R1449" s="32">
        <f t="shared" si="1285"/>
        <v>4993</v>
      </c>
      <c r="S1449" s="32">
        <f t="shared" si="1286"/>
        <v>5217.8000000000002</v>
      </c>
      <c r="T1449" s="32">
        <f t="shared" si="1287"/>
        <v>5442.1999999999998</v>
      </c>
      <c r="U1449" s="32"/>
      <c r="V1449" s="32">
        <f t="shared" si="1273"/>
        <v>4993</v>
      </c>
      <c r="W1449" s="32">
        <f t="shared" si="1274"/>
        <v>5217.8000000000002</v>
      </c>
      <c r="X1449" s="32">
        <f t="shared" si="1275"/>
        <v>5442.1999999999998</v>
      </c>
      <c r="Y1449" s="32"/>
      <c r="Z1449" s="32"/>
      <c r="AA1449" s="32"/>
      <c r="AB1449" s="32">
        <f t="shared" si="1363"/>
        <v>4993</v>
      </c>
      <c r="AC1449" s="32">
        <f t="shared" si="1364"/>
        <v>5217.8000000000002</v>
      </c>
      <c r="AD1449" s="32">
        <f t="shared" si="1365"/>
        <v>5442.1999999999998</v>
      </c>
      <c r="AE1449" s="32"/>
      <c r="AF1449" s="33"/>
      <c r="AG1449" s="34"/>
      <c r="AH1449" s="1" t="str">
        <f t="shared" si="1366"/>
        <v>1003</v>
      </c>
    </row>
    <row r="1450" ht="47.25">
      <c r="A1450" s="14" t="s">
        <v>945</v>
      </c>
      <c r="B1450" s="15"/>
      <c r="C1450" s="14"/>
      <c r="D1450" s="14"/>
      <c r="E1450" s="31" t="s">
        <v>946</v>
      </c>
      <c r="F1450" s="32">
        <f t="shared" si="1349"/>
        <v>0</v>
      </c>
      <c r="G1450" s="32">
        <f t="shared" si="1350"/>
        <v>2589.0999999999999</v>
      </c>
      <c r="H1450" s="32">
        <f t="shared" si="1351"/>
        <v>2700.4000000000001</v>
      </c>
      <c r="I1450" s="32">
        <f t="shared" si="1352"/>
        <v>0</v>
      </c>
      <c r="J1450" s="32">
        <f t="shared" si="1353"/>
        <v>0</v>
      </c>
      <c r="K1450" s="32">
        <f t="shared" si="1354"/>
        <v>0</v>
      </c>
      <c r="L1450" s="32">
        <f t="shared" si="1270"/>
        <v>0</v>
      </c>
      <c r="M1450" s="32">
        <f t="shared" si="1271"/>
        <v>2589.0999999999999</v>
      </c>
      <c r="N1450" s="32">
        <f t="shared" si="1272"/>
        <v>2700.4000000000001</v>
      </c>
      <c r="O1450" s="32">
        <f t="shared" si="1355"/>
        <v>0</v>
      </c>
      <c r="P1450" s="32">
        <f t="shared" si="1356"/>
        <v>19.800000000000001</v>
      </c>
      <c r="Q1450" s="32">
        <f t="shared" si="1357"/>
        <v>-2700.4000000000001</v>
      </c>
      <c r="R1450" s="32">
        <f t="shared" si="1285"/>
        <v>0</v>
      </c>
      <c r="S1450" s="32">
        <f t="shared" si="1286"/>
        <v>2608.9000000000001</v>
      </c>
      <c r="T1450" s="32">
        <f t="shared" si="1287"/>
        <v>0</v>
      </c>
      <c r="U1450" s="32">
        <f t="shared" si="1358"/>
        <v>0</v>
      </c>
      <c r="V1450" s="32">
        <f t="shared" si="1273"/>
        <v>0</v>
      </c>
      <c r="W1450" s="32">
        <f t="shared" si="1274"/>
        <v>2608.9000000000001</v>
      </c>
      <c r="X1450" s="32">
        <f t="shared" si="1275"/>
        <v>0</v>
      </c>
      <c r="Y1450" s="32">
        <f t="shared" si="1359"/>
        <v>0</v>
      </c>
      <c r="Z1450" s="32">
        <f t="shared" si="1360"/>
        <v>0</v>
      </c>
      <c r="AA1450" s="32">
        <f t="shared" si="1361"/>
        <v>0</v>
      </c>
      <c r="AB1450" s="32">
        <f t="shared" si="1363"/>
        <v>0</v>
      </c>
      <c r="AC1450" s="32">
        <f t="shared" si="1364"/>
        <v>2608.9000000000001</v>
      </c>
      <c r="AD1450" s="32">
        <f t="shared" si="1365"/>
        <v>0</v>
      </c>
      <c r="AE1450" s="32">
        <f t="shared" si="1362"/>
        <v>0</v>
      </c>
      <c r="AF1450" s="33"/>
      <c r="AG1450" s="34"/>
      <c r="AH1450" s="1" t="str">
        <f t="shared" si="1366"/>
        <v/>
      </c>
    </row>
    <row r="1451" ht="31.5">
      <c r="A1451" s="14" t="s">
        <v>945</v>
      </c>
      <c r="B1451" s="15" t="s">
        <v>188</v>
      </c>
      <c r="C1451" s="14"/>
      <c r="D1451" s="14"/>
      <c r="E1451" s="31" t="s">
        <v>189</v>
      </c>
      <c r="F1451" s="32">
        <f t="shared" si="1349"/>
        <v>0</v>
      </c>
      <c r="G1451" s="32">
        <f t="shared" si="1350"/>
        <v>2589.0999999999999</v>
      </c>
      <c r="H1451" s="32">
        <f t="shared" si="1351"/>
        <v>2700.4000000000001</v>
      </c>
      <c r="I1451" s="32">
        <f t="shared" si="1352"/>
        <v>0</v>
      </c>
      <c r="J1451" s="32">
        <f t="shared" si="1353"/>
        <v>0</v>
      </c>
      <c r="K1451" s="32">
        <f t="shared" si="1354"/>
        <v>0</v>
      </c>
      <c r="L1451" s="32">
        <f t="shared" si="1270"/>
        <v>0</v>
      </c>
      <c r="M1451" s="32">
        <f t="shared" si="1271"/>
        <v>2589.0999999999999</v>
      </c>
      <c r="N1451" s="32">
        <f t="shared" si="1272"/>
        <v>2700.4000000000001</v>
      </c>
      <c r="O1451" s="32">
        <f t="shared" si="1355"/>
        <v>0</v>
      </c>
      <c r="P1451" s="32">
        <f t="shared" si="1356"/>
        <v>19.800000000000001</v>
      </c>
      <c r="Q1451" s="32">
        <f t="shared" si="1357"/>
        <v>-2700.4000000000001</v>
      </c>
      <c r="R1451" s="32">
        <f t="shared" si="1285"/>
        <v>0</v>
      </c>
      <c r="S1451" s="32">
        <f t="shared" si="1286"/>
        <v>2608.9000000000001</v>
      </c>
      <c r="T1451" s="32">
        <f t="shared" si="1287"/>
        <v>0</v>
      </c>
      <c r="U1451" s="32">
        <f t="shared" si="1358"/>
        <v>0</v>
      </c>
      <c r="V1451" s="32">
        <f t="shared" si="1273"/>
        <v>0</v>
      </c>
      <c r="W1451" s="32">
        <f t="shared" si="1274"/>
        <v>2608.9000000000001</v>
      </c>
      <c r="X1451" s="32">
        <f t="shared" si="1275"/>
        <v>0</v>
      </c>
      <c r="Y1451" s="32">
        <f t="shared" si="1359"/>
        <v>0</v>
      </c>
      <c r="Z1451" s="32">
        <f t="shared" si="1360"/>
        <v>0</v>
      </c>
      <c r="AA1451" s="32">
        <f t="shared" si="1361"/>
        <v>0</v>
      </c>
      <c r="AB1451" s="32">
        <f t="shared" si="1363"/>
        <v>0</v>
      </c>
      <c r="AC1451" s="32">
        <f t="shared" si="1364"/>
        <v>2608.9000000000001</v>
      </c>
      <c r="AD1451" s="32">
        <f t="shared" si="1365"/>
        <v>0</v>
      </c>
      <c r="AE1451" s="32">
        <f t="shared" si="1362"/>
        <v>0</v>
      </c>
      <c r="AF1451" s="33"/>
      <c r="AG1451" s="34"/>
      <c r="AH1451" s="1" t="str">
        <f t="shared" si="1366"/>
        <v/>
      </c>
    </row>
    <row r="1452">
      <c r="A1452" s="14" t="s">
        <v>945</v>
      </c>
      <c r="B1452" s="15">
        <v>300</v>
      </c>
      <c r="C1452" s="14" t="s">
        <v>100</v>
      </c>
      <c r="D1452" s="14" t="s">
        <v>51</v>
      </c>
      <c r="E1452" s="31" t="s">
        <v>220</v>
      </c>
      <c r="F1452" s="32"/>
      <c r="G1452" s="32">
        <v>2589.0999999999999</v>
      </c>
      <c r="H1452" s="32">
        <v>2700.4000000000001</v>
      </c>
      <c r="I1452" s="32"/>
      <c r="J1452" s="32"/>
      <c r="K1452" s="32"/>
      <c r="L1452" s="32">
        <f t="shared" si="1270"/>
        <v>0</v>
      </c>
      <c r="M1452" s="32">
        <f t="shared" si="1271"/>
        <v>2589.0999999999999</v>
      </c>
      <c r="N1452" s="32">
        <f t="shared" si="1272"/>
        <v>2700.4000000000001</v>
      </c>
      <c r="O1452" s="32"/>
      <c r="P1452" s="32">
        <v>19.800000000000001</v>
      </c>
      <c r="Q1452" s="32">
        <v>-2700.4000000000001</v>
      </c>
      <c r="R1452" s="32">
        <f t="shared" si="1285"/>
        <v>0</v>
      </c>
      <c r="S1452" s="32">
        <f t="shared" si="1286"/>
        <v>2608.9000000000001</v>
      </c>
      <c r="T1452" s="32">
        <f t="shared" si="1287"/>
        <v>0</v>
      </c>
      <c r="U1452" s="32"/>
      <c r="V1452" s="32">
        <f t="shared" si="1273"/>
        <v>0</v>
      </c>
      <c r="W1452" s="32">
        <f t="shared" si="1274"/>
        <v>2608.9000000000001</v>
      </c>
      <c r="X1452" s="32">
        <f t="shared" si="1275"/>
        <v>0</v>
      </c>
      <c r="Y1452" s="32"/>
      <c r="Z1452" s="32"/>
      <c r="AA1452" s="32"/>
      <c r="AB1452" s="32">
        <f t="shared" si="1363"/>
        <v>0</v>
      </c>
      <c r="AC1452" s="32">
        <f t="shared" si="1364"/>
        <v>2608.9000000000001</v>
      </c>
      <c r="AD1452" s="32">
        <f t="shared" si="1365"/>
        <v>0</v>
      </c>
      <c r="AE1452" s="32"/>
      <c r="AF1452" s="33"/>
      <c r="AG1452" s="34"/>
      <c r="AH1452" s="1" t="str">
        <f t="shared" si="1366"/>
        <v>1003</v>
      </c>
    </row>
    <row r="1453" ht="78.75">
      <c r="A1453" s="14" t="s">
        <v>947</v>
      </c>
      <c r="B1453" s="15"/>
      <c r="C1453" s="14"/>
      <c r="D1453" s="14"/>
      <c r="E1453" s="31" t="s">
        <v>948</v>
      </c>
      <c r="F1453" s="32">
        <f t="shared" si="1349"/>
        <v>5606.1999999999998</v>
      </c>
      <c r="G1453" s="32">
        <f t="shared" si="1350"/>
        <v>5401.5</v>
      </c>
      <c r="H1453" s="32">
        <f t="shared" si="1351"/>
        <v>7477.8000000000002</v>
      </c>
      <c r="I1453" s="32">
        <f t="shared" si="1352"/>
        <v>0</v>
      </c>
      <c r="J1453" s="32">
        <f t="shared" si="1353"/>
        <v>0</v>
      </c>
      <c r="K1453" s="32">
        <f t="shared" si="1354"/>
        <v>0</v>
      </c>
      <c r="L1453" s="32">
        <f t="shared" si="1270"/>
        <v>5606.1999999999998</v>
      </c>
      <c r="M1453" s="32">
        <f t="shared" si="1271"/>
        <v>5401.5</v>
      </c>
      <c r="N1453" s="32">
        <f t="shared" si="1272"/>
        <v>7477.8000000000002</v>
      </c>
      <c r="O1453" s="32">
        <f t="shared" si="1355"/>
        <v>-0.10000000000000001</v>
      </c>
      <c r="P1453" s="32">
        <f t="shared" si="1356"/>
        <v>-16.800000000000001</v>
      </c>
      <c r="Q1453" s="32">
        <f t="shared" si="1357"/>
        <v>-52.600000000000001</v>
      </c>
      <c r="R1453" s="32">
        <f t="shared" si="1285"/>
        <v>5606.0999999999995</v>
      </c>
      <c r="S1453" s="32">
        <f t="shared" si="1286"/>
        <v>5384.6999999999998</v>
      </c>
      <c r="T1453" s="32">
        <f t="shared" si="1287"/>
        <v>7425.1999999999998</v>
      </c>
      <c r="U1453" s="32">
        <f t="shared" si="1358"/>
        <v>0</v>
      </c>
      <c r="V1453" s="32">
        <f t="shared" si="1273"/>
        <v>5606.0999999999995</v>
      </c>
      <c r="W1453" s="32">
        <f t="shared" si="1274"/>
        <v>5384.6999999999998</v>
      </c>
      <c r="X1453" s="32">
        <f t="shared" si="1275"/>
        <v>7425.1999999999998</v>
      </c>
      <c r="Y1453" s="32">
        <f t="shared" si="1359"/>
        <v>0</v>
      </c>
      <c r="Z1453" s="32">
        <f t="shared" si="1360"/>
        <v>0</v>
      </c>
      <c r="AA1453" s="32">
        <f t="shared" si="1361"/>
        <v>0</v>
      </c>
      <c r="AB1453" s="32">
        <f t="shared" si="1363"/>
        <v>5606.0999999999995</v>
      </c>
      <c r="AC1453" s="32">
        <f t="shared" si="1364"/>
        <v>5384.6999999999998</v>
      </c>
      <c r="AD1453" s="32">
        <f t="shared" si="1365"/>
        <v>7425.1999999999998</v>
      </c>
      <c r="AE1453" s="32">
        <f t="shared" si="1362"/>
        <v>0</v>
      </c>
      <c r="AF1453" s="33"/>
      <c r="AG1453" s="34"/>
      <c r="AH1453" s="1" t="str">
        <f t="shared" si="1366"/>
        <v/>
      </c>
    </row>
    <row r="1454" ht="31.5">
      <c r="A1454" s="14" t="s">
        <v>947</v>
      </c>
      <c r="B1454" s="15" t="s">
        <v>188</v>
      </c>
      <c r="C1454" s="14"/>
      <c r="D1454" s="14"/>
      <c r="E1454" s="31" t="s">
        <v>189</v>
      </c>
      <c r="F1454" s="32">
        <f t="shared" si="1349"/>
        <v>5606.1999999999998</v>
      </c>
      <c r="G1454" s="32">
        <f t="shared" si="1350"/>
        <v>5401.5</v>
      </c>
      <c r="H1454" s="32">
        <f t="shared" si="1351"/>
        <v>7477.8000000000002</v>
      </c>
      <c r="I1454" s="32">
        <f t="shared" si="1352"/>
        <v>0</v>
      </c>
      <c r="J1454" s="32">
        <f t="shared" si="1353"/>
        <v>0</v>
      </c>
      <c r="K1454" s="32">
        <f t="shared" si="1354"/>
        <v>0</v>
      </c>
      <c r="L1454" s="32">
        <f t="shared" si="1270"/>
        <v>5606.1999999999998</v>
      </c>
      <c r="M1454" s="32">
        <f t="shared" si="1271"/>
        <v>5401.5</v>
      </c>
      <c r="N1454" s="32">
        <f t="shared" si="1272"/>
        <v>7477.8000000000002</v>
      </c>
      <c r="O1454" s="32">
        <f t="shared" si="1355"/>
        <v>-0.10000000000000001</v>
      </c>
      <c r="P1454" s="32">
        <f t="shared" si="1356"/>
        <v>-16.800000000000001</v>
      </c>
      <c r="Q1454" s="32">
        <f t="shared" si="1357"/>
        <v>-52.600000000000001</v>
      </c>
      <c r="R1454" s="32">
        <f t="shared" si="1285"/>
        <v>5606.0999999999995</v>
      </c>
      <c r="S1454" s="32">
        <f t="shared" si="1286"/>
        <v>5384.6999999999998</v>
      </c>
      <c r="T1454" s="32">
        <f t="shared" si="1287"/>
        <v>7425.1999999999998</v>
      </c>
      <c r="U1454" s="32">
        <f t="shared" si="1358"/>
        <v>0</v>
      </c>
      <c r="V1454" s="32">
        <f t="shared" si="1273"/>
        <v>5606.0999999999995</v>
      </c>
      <c r="W1454" s="32">
        <f t="shared" si="1274"/>
        <v>5384.6999999999998</v>
      </c>
      <c r="X1454" s="32">
        <f t="shared" si="1275"/>
        <v>7425.1999999999998</v>
      </c>
      <c r="Y1454" s="32">
        <f t="shared" si="1359"/>
        <v>0</v>
      </c>
      <c r="Z1454" s="32">
        <f t="shared" si="1360"/>
        <v>0</v>
      </c>
      <c r="AA1454" s="32">
        <f t="shared" si="1361"/>
        <v>0</v>
      </c>
      <c r="AB1454" s="32">
        <f t="shared" si="1363"/>
        <v>5606.0999999999995</v>
      </c>
      <c r="AC1454" s="32">
        <f t="shared" si="1364"/>
        <v>5384.6999999999998</v>
      </c>
      <c r="AD1454" s="32">
        <f t="shared" si="1365"/>
        <v>7425.1999999999998</v>
      </c>
      <c r="AE1454" s="32">
        <f t="shared" si="1362"/>
        <v>0</v>
      </c>
      <c r="AF1454" s="33"/>
      <c r="AG1454" s="34"/>
      <c r="AH1454" s="1" t="str">
        <f t="shared" si="1366"/>
        <v/>
      </c>
    </row>
    <row r="1455">
      <c r="A1455" s="14" t="s">
        <v>947</v>
      </c>
      <c r="B1455" s="15">
        <v>300</v>
      </c>
      <c r="C1455" s="14" t="s">
        <v>100</v>
      </c>
      <c r="D1455" s="14" t="s">
        <v>51</v>
      </c>
      <c r="E1455" s="31" t="s">
        <v>220</v>
      </c>
      <c r="F1455" s="32">
        <v>5606.1999999999998</v>
      </c>
      <c r="G1455" s="32">
        <v>5401.5</v>
      </c>
      <c r="H1455" s="32">
        <v>7477.8000000000002</v>
      </c>
      <c r="I1455" s="32"/>
      <c r="J1455" s="32"/>
      <c r="K1455" s="32"/>
      <c r="L1455" s="32">
        <f t="shared" si="1270"/>
        <v>5606.1999999999998</v>
      </c>
      <c r="M1455" s="32">
        <f t="shared" si="1271"/>
        <v>5401.5</v>
      </c>
      <c r="N1455" s="32">
        <f t="shared" si="1272"/>
        <v>7477.8000000000002</v>
      </c>
      <c r="O1455" s="32">
        <v>-0.10000000000000001</v>
      </c>
      <c r="P1455" s="32">
        <v>-16.800000000000001</v>
      </c>
      <c r="Q1455" s="32">
        <v>-52.600000000000001</v>
      </c>
      <c r="R1455" s="32">
        <f t="shared" si="1285"/>
        <v>5606.0999999999995</v>
      </c>
      <c r="S1455" s="32">
        <f t="shared" si="1286"/>
        <v>5384.6999999999998</v>
      </c>
      <c r="T1455" s="32">
        <f t="shared" si="1287"/>
        <v>7425.1999999999998</v>
      </c>
      <c r="U1455" s="32"/>
      <c r="V1455" s="32">
        <f t="shared" si="1273"/>
        <v>5606.0999999999995</v>
      </c>
      <c r="W1455" s="32">
        <f t="shared" si="1274"/>
        <v>5384.6999999999998</v>
      </c>
      <c r="X1455" s="32">
        <f t="shared" si="1275"/>
        <v>7425.1999999999998</v>
      </c>
      <c r="Y1455" s="32"/>
      <c r="Z1455" s="32"/>
      <c r="AA1455" s="32"/>
      <c r="AB1455" s="32">
        <f t="shared" si="1363"/>
        <v>5606.0999999999995</v>
      </c>
      <c r="AC1455" s="32">
        <f t="shared" si="1364"/>
        <v>5384.6999999999998</v>
      </c>
      <c r="AD1455" s="32">
        <f t="shared" si="1365"/>
        <v>7425.1999999999998</v>
      </c>
      <c r="AE1455" s="32"/>
      <c r="AF1455" s="33"/>
      <c r="AG1455" s="34"/>
      <c r="AH1455" s="1" t="str">
        <f t="shared" si="1366"/>
        <v>1003</v>
      </c>
    </row>
    <row r="1456" ht="94.5">
      <c r="A1456" s="14" t="s">
        <v>949</v>
      </c>
      <c r="B1456" s="15"/>
      <c r="C1456" s="14"/>
      <c r="D1456" s="14"/>
      <c r="E1456" s="31" t="s">
        <v>950</v>
      </c>
      <c r="F1456" s="32">
        <f t="shared" si="1349"/>
        <v>42000</v>
      </c>
      <c r="G1456" s="32">
        <f t="shared" si="1350"/>
        <v>42000</v>
      </c>
      <c r="H1456" s="32">
        <f t="shared" si="1351"/>
        <v>42000</v>
      </c>
      <c r="I1456" s="32">
        <f t="shared" si="1352"/>
        <v>0</v>
      </c>
      <c r="J1456" s="32">
        <f t="shared" si="1353"/>
        <v>0</v>
      </c>
      <c r="K1456" s="32">
        <f t="shared" si="1354"/>
        <v>0</v>
      </c>
      <c r="L1456" s="32">
        <f t="shared" si="1270"/>
        <v>42000</v>
      </c>
      <c r="M1456" s="32">
        <f t="shared" si="1271"/>
        <v>42000</v>
      </c>
      <c r="N1456" s="32">
        <f t="shared" si="1272"/>
        <v>42000</v>
      </c>
      <c r="O1456" s="32">
        <f t="shared" si="1355"/>
        <v>0</v>
      </c>
      <c r="P1456" s="32">
        <f t="shared" si="1356"/>
        <v>0</v>
      </c>
      <c r="Q1456" s="32">
        <f t="shared" si="1357"/>
        <v>0</v>
      </c>
      <c r="R1456" s="32">
        <f t="shared" si="1285"/>
        <v>42000</v>
      </c>
      <c r="S1456" s="32">
        <f t="shared" si="1286"/>
        <v>42000</v>
      </c>
      <c r="T1456" s="32">
        <f t="shared" si="1287"/>
        <v>42000</v>
      </c>
      <c r="U1456" s="32">
        <f t="shared" si="1358"/>
        <v>0</v>
      </c>
      <c r="V1456" s="32">
        <f t="shared" si="1273"/>
        <v>42000</v>
      </c>
      <c r="W1456" s="32">
        <f t="shared" si="1274"/>
        <v>42000</v>
      </c>
      <c r="X1456" s="32">
        <f t="shared" si="1275"/>
        <v>42000</v>
      </c>
      <c r="Y1456" s="32">
        <f t="shared" si="1359"/>
        <v>1967.4849999999999</v>
      </c>
      <c r="Z1456" s="32">
        <f t="shared" si="1360"/>
        <v>0</v>
      </c>
      <c r="AA1456" s="32">
        <f t="shared" si="1361"/>
        <v>0</v>
      </c>
      <c r="AB1456" s="32">
        <f t="shared" si="1363"/>
        <v>43967.485000000001</v>
      </c>
      <c r="AC1456" s="32">
        <f t="shared" si="1364"/>
        <v>42000</v>
      </c>
      <c r="AD1456" s="32">
        <f t="shared" si="1365"/>
        <v>42000</v>
      </c>
      <c r="AE1456" s="32">
        <f t="shared" si="1362"/>
        <v>0</v>
      </c>
      <c r="AF1456" s="33"/>
      <c r="AG1456" s="34"/>
      <c r="AH1456" s="1" t="str">
        <f t="shared" si="1366"/>
        <v/>
      </c>
    </row>
    <row r="1457" ht="31.5">
      <c r="A1457" s="14" t="s">
        <v>949</v>
      </c>
      <c r="B1457" s="15" t="s">
        <v>188</v>
      </c>
      <c r="C1457" s="14"/>
      <c r="D1457" s="14"/>
      <c r="E1457" s="31" t="s">
        <v>189</v>
      </c>
      <c r="F1457" s="32">
        <f t="shared" si="1349"/>
        <v>42000</v>
      </c>
      <c r="G1457" s="32">
        <f t="shared" si="1350"/>
        <v>42000</v>
      </c>
      <c r="H1457" s="32">
        <f t="shared" si="1351"/>
        <v>42000</v>
      </c>
      <c r="I1457" s="32">
        <f t="shared" si="1352"/>
        <v>0</v>
      </c>
      <c r="J1457" s="32">
        <f t="shared" si="1353"/>
        <v>0</v>
      </c>
      <c r="K1457" s="32">
        <f t="shared" si="1354"/>
        <v>0</v>
      </c>
      <c r="L1457" s="32">
        <f t="shared" ref="L1457:L1520" si="1367">F1457+I1457</f>
        <v>42000</v>
      </c>
      <c r="M1457" s="32">
        <f t="shared" ref="M1457:M1520" si="1368">G1457+J1457</f>
        <v>42000</v>
      </c>
      <c r="N1457" s="32">
        <f t="shared" ref="N1457:N1520" si="1369">H1457+K1457</f>
        <v>42000</v>
      </c>
      <c r="O1457" s="32">
        <f t="shared" si="1355"/>
        <v>0</v>
      </c>
      <c r="P1457" s="32">
        <f t="shared" si="1356"/>
        <v>0</v>
      </c>
      <c r="Q1457" s="32">
        <f t="shared" si="1357"/>
        <v>0</v>
      </c>
      <c r="R1457" s="32">
        <f t="shared" si="1285"/>
        <v>42000</v>
      </c>
      <c r="S1457" s="32">
        <f t="shared" si="1286"/>
        <v>42000</v>
      </c>
      <c r="T1457" s="32">
        <f t="shared" si="1287"/>
        <v>42000</v>
      </c>
      <c r="U1457" s="32">
        <f t="shared" si="1358"/>
        <v>0</v>
      </c>
      <c r="V1457" s="32">
        <f t="shared" si="1273"/>
        <v>42000</v>
      </c>
      <c r="W1457" s="32">
        <f t="shared" si="1274"/>
        <v>42000</v>
      </c>
      <c r="X1457" s="32">
        <f t="shared" si="1275"/>
        <v>42000</v>
      </c>
      <c r="Y1457" s="32">
        <f t="shared" si="1359"/>
        <v>1967.4849999999999</v>
      </c>
      <c r="Z1457" s="32">
        <f t="shared" si="1360"/>
        <v>0</v>
      </c>
      <c r="AA1457" s="32">
        <f t="shared" si="1361"/>
        <v>0</v>
      </c>
      <c r="AB1457" s="32">
        <f t="shared" si="1363"/>
        <v>43967.485000000001</v>
      </c>
      <c r="AC1457" s="32">
        <f t="shared" si="1364"/>
        <v>42000</v>
      </c>
      <c r="AD1457" s="32">
        <f t="shared" si="1365"/>
        <v>42000</v>
      </c>
      <c r="AE1457" s="32">
        <f t="shared" si="1362"/>
        <v>0</v>
      </c>
      <c r="AF1457" s="33"/>
      <c r="AG1457" s="34"/>
      <c r="AH1457" s="1" t="str">
        <f t="shared" si="1366"/>
        <v/>
      </c>
    </row>
    <row r="1458">
      <c r="A1458" s="14" t="s">
        <v>949</v>
      </c>
      <c r="B1458" s="15">
        <v>300</v>
      </c>
      <c r="C1458" s="14" t="s">
        <v>100</v>
      </c>
      <c r="D1458" s="14" t="s">
        <v>238</v>
      </c>
      <c r="E1458" s="31" t="s">
        <v>426</v>
      </c>
      <c r="F1458" s="32">
        <v>42000</v>
      </c>
      <c r="G1458" s="32">
        <v>42000</v>
      </c>
      <c r="H1458" s="32">
        <v>42000</v>
      </c>
      <c r="I1458" s="32"/>
      <c r="J1458" s="32"/>
      <c r="K1458" s="32"/>
      <c r="L1458" s="32">
        <f t="shared" si="1367"/>
        <v>42000</v>
      </c>
      <c r="M1458" s="32">
        <f t="shared" si="1368"/>
        <v>42000</v>
      </c>
      <c r="N1458" s="32">
        <f t="shared" si="1369"/>
        <v>42000</v>
      </c>
      <c r="O1458" s="32"/>
      <c r="P1458" s="32"/>
      <c r="Q1458" s="32"/>
      <c r="R1458" s="32">
        <f t="shared" si="1285"/>
        <v>42000</v>
      </c>
      <c r="S1458" s="32">
        <f t="shared" si="1286"/>
        <v>42000</v>
      </c>
      <c r="T1458" s="32">
        <f t="shared" si="1287"/>
        <v>42000</v>
      </c>
      <c r="U1458" s="32"/>
      <c r="V1458" s="32">
        <f t="shared" si="1273"/>
        <v>42000</v>
      </c>
      <c r="W1458" s="32">
        <f t="shared" si="1274"/>
        <v>42000</v>
      </c>
      <c r="X1458" s="32">
        <f t="shared" si="1275"/>
        <v>42000</v>
      </c>
      <c r="Y1458" s="32">
        <v>1967.4849999999999</v>
      </c>
      <c r="Z1458" s="32"/>
      <c r="AA1458" s="32"/>
      <c r="AB1458" s="32">
        <f t="shared" si="1363"/>
        <v>43967.485000000001</v>
      </c>
      <c r="AC1458" s="32">
        <f t="shared" si="1364"/>
        <v>42000</v>
      </c>
      <c r="AD1458" s="32">
        <f t="shared" si="1365"/>
        <v>42000</v>
      </c>
      <c r="AE1458" s="32"/>
      <c r="AF1458" s="33"/>
      <c r="AG1458" s="34"/>
      <c r="AH1458" s="1" t="str">
        <f t="shared" si="1366"/>
        <v>1004</v>
      </c>
    </row>
    <row r="1459" ht="63">
      <c r="A1459" s="14" t="s">
        <v>951</v>
      </c>
      <c r="B1459" s="15"/>
      <c r="C1459" s="14"/>
      <c r="D1459" s="14"/>
      <c r="E1459" s="31" t="s">
        <v>952</v>
      </c>
      <c r="F1459" s="32">
        <f>F1460+F1465</f>
        <v>197729.70000000001</v>
      </c>
      <c r="G1459" s="32">
        <f>G1460+G1465</f>
        <v>202912.09999999998</v>
      </c>
      <c r="H1459" s="32">
        <f>H1460+H1465</f>
        <v>202912.09999999998</v>
      </c>
      <c r="I1459" s="32">
        <f>I1460+I1465</f>
        <v>0</v>
      </c>
      <c r="J1459" s="32">
        <f>J1460+J1465</f>
        <v>0</v>
      </c>
      <c r="K1459" s="32">
        <f>K1460+K1465</f>
        <v>0</v>
      </c>
      <c r="L1459" s="32">
        <f t="shared" si="1367"/>
        <v>197729.70000000001</v>
      </c>
      <c r="M1459" s="32">
        <f t="shared" si="1368"/>
        <v>202912.09999999998</v>
      </c>
      <c r="N1459" s="32">
        <f t="shared" si="1369"/>
        <v>202912.09999999998</v>
      </c>
      <c r="O1459" s="32">
        <f>O1460+O1465</f>
        <v>0</v>
      </c>
      <c r="P1459" s="32">
        <f>P1460+P1465</f>
        <v>0</v>
      </c>
      <c r="Q1459" s="32">
        <f>Q1460+Q1465</f>
        <v>0</v>
      </c>
      <c r="R1459" s="32">
        <f t="shared" si="1285"/>
        <v>197729.70000000001</v>
      </c>
      <c r="S1459" s="32">
        <f t="shared" si="1286"/>
        <v>202912.09999999998</v>
      </c>
      <c r="T1459" s="32">
        <f t="shared" si="1287"/>
        <v>202912.09999999998</v>
      </c>
      <c r="U1459" s="32">
        <f>U1460+U1465</f>
        <v>0</v>
      </c>
      <c r="V1459" s="32">
        <f t="shared" ref="V1459:V1522" si="1370">R1459+U1459</f>
        <v>197729.70000000001</v>
      </c>
      <c r="W1459" s="32">
        <f t="shared" ref="W1459:W1522" si="1371">S1459</f>
        <v>202912.09999999998</v>
      </c>
      <c r="X1459" s="32">
        <f t="shared" ref="X1459:X1522" si="1372">T1459</f>
        <v>202912.09999999998</v>
      </c>
      <c r="Y1459" s="32">
        <f>Y1460+Y1465</f>
        <v>-2584.1000000000004</v>
      </c>
      <c r="Z1459" s="32">
        <f>Z1460+Z1465</f>
        <v>0</v>
      </c>
      <c r="AA1459" s="32">
        <f>AA1460+AA1465</f>
        <v>0</v>
      </c>
      <c r="AB1459" s="32">
        <f t="shared" si="1363"/>
        <v>195145.60000000001</v>
      </c>
      <c r="AC1459" s="32">
        <f t="shared" si="1364"/>
        <v>202912.09999999998</v>
      </c>
      <c r="AD1459" s="32">
        <f t="shared" si="1365"/>
        <v>202912.09999999998</v>
      </c>
      <c r="AE1459" s="32">
        <f>AE1460+AE1465</f>
        <v>0</v>
      </c>
      <c r="AF1459" s="33"/>
      <c r="AG1459" s="34"/>
      <c r="AH1459" s="1" t="str">
        <f t="shared" si="1366"/>
        <v/>
      </c>
    </row>
    <row r="1460" ht="31.5">
      <c r="A1460" s="14" t="s">
        <v>953</v>
      </c>
      <c r="B1460" s="15"/>
      <c r="C1460" s="14"/>
      <c r="D1460" s="14"/>
      <c r="E1460" s="31" t="s">
        <v>179</v>
      </c>
      <c r="F1460" s="32">
        <f>F1461+F1463</f>
        <v>107280.39999999999</v>
      </c>
      <c r="G1460" s="32">
        <f>G1461+G1463</f>
        <v>110133.09999999999</v>
      </c>
      <c r="H1460" s="32">
        <f>H1461+H1463</f>
        <v>110133.09999999999</v>
      </c>
      <c r="I1460" s="32">
        <f>I1461+I1463</f>
        <v>0</v>
      </c>
      <c r="J1460" s="32">
        <f>J1461+J1463</f>
        <v>0</v>
      </c>
      <c r="K1460" s="32">
        <f>K1461+K1463</f>
        <v>0</v>
      </c>
      <c r="L1460" s="32">
        <f t="shared" si="1367"/>
        <v>107280.39999999999</v>
      </c>
      <c r="M1460" s="32">
        <f t="shared" si="1368"/>
        <v>110133.09999999999</v>
      </c>
      <c r="N1460" s="32">
        <f t="shared" si="1369"/>
        <v>110133.09999999999</v>
      </c>
      <c r="O1460" s="32">
        <f>O1461+O1463</f>
        <v>0</v>
      </c>
      <c r="P1460" s="32">
        <f>P1461+P1463</f>
        <v>0</v>
      </c>
      <c r="Q1460" s="32">
        <f>Q1461+Q1463</f>
        <v>0</v>
      </c>
      <c r="R1460" s="32">
        <f t="shared" si="1285"/>
        <v>107280.39999999999</v>
      </c>
      <c r="S1460" s="32">
        <f t="shared" si="1286"/>
        <v>110133.09999999999</v>
      </c>
      <c r="T1460" s="32">
        <f t="shared" si="1287"/>
        <v>110133.09999999999</v>
      </c>
      <c r="U1460" s="32">
        <f>U1461+U1463</f>
        <v>0</v>
      </c>
      <c r="V1460" s="32">
        <f t="shared" si="1370"/>
        <v>107280.39999999999</v>
      </c>
      <c r="W1460" s="32">
        <f t="shared" si="1371"/>
        <v>110133.09999999999</v>
      </c>
      <c r="X1460" s="32">
        <f t="shared" si="1372"/>
        <v>110133.09999999999</v>
      </c>
      <c r="Y1460" s="32">
        <f>Y1461+Y1463</f>
        <v>-1419.2</v>
      </c>
      <c r="Z1460" s="32">
        <f>Z1461+Z1463</f>
        <v>0</v>
      </c>
      <c r="AA1460" s="32">
        <f>AA1461+AA1463</f>
        <v>0</v>
      </c>
      <c r="AB1460" s="32">
        <f t="shared" si="1363"/>
        <v>105861.2</v>
      </c>
      <c r="AC1460" s="32">
        <f t="shared" si="1364"/>
        <v>110133.09999999999</v>
      </c>
      <c r="AD1460" s="32">
        <f t="shared" si="1365"/>
        <v>110133.09999999999</v>
      </c>
      <c r="AE1460" s="32">
        <f>AE1461+AE1463</f>
        <v>0</v>
      </c>
      <c r="AF1460" s="33"/>
      <c r="AG1460" s="34"/>
      <c r="AH1460" s="1" t="str">
        <f t="shared" si="1366"/>
        <v/>
      </c>
    </row>
    <row r="1461" ht="94.5">
      <c r="A1461" s="14" t="s">
        <v>953</v>
      </c>
      <c r="B1461" s="15" t="s">
        <v>151</v>
      </c>
      <c r="C1461" s="14"/>
      <c r="D1461" s="14"/>
      <c r="E1461" s="31" t="s">
        <v>152</v>
      </c>
      <c r="F1461" s="32">
        <f>F1462</f>
        <v>101214.2</v>
      </c>
      <c r="G1461" s="32">
        <f>G1462</f>
        <v>104066.89999999999</v>
      </c>
      <c r="H1461" s="32">
        <f>H1462</f>
        <v>104066.89999999999</v>
      </c>
      <c r="I1461" s="32">
        <f>I1462</f>
        <v>0</v>
      </c>
      <c r="J1461" s="32">
        <f>J1462</f>
        <v>0</v>
      </c>
      <c r="K1461" s="32">
        <f>K1462</f>
        <v>0</v>
      </c>
      <c r="L1461" s="32">
        <f t="shared" si="1367"/>
        <v>101214.2</v>
      </c>
      <c r="M1461" s="32">
        <f t="shared" si="1368"/>
        <v>104066.89999999999</v>
      </c>
      <c r="N1461" s="32">
        <f t="shared" si="1369"/>
        <v>104066.89999999999</v>
      </c>
      <c r="O1461" s="32">
        <f>O1462</f>
        <v>0</v>
      </c>
      <c r="P1461" s="32">
        <f>P1462</f>
        <v>0</v>
      </c>
      <c r="Q1461" s="32">
        <f>Q1462</f>
        <v>0</v>
      </c>
      <c r="R1461" s="32">
        <f t="shared" si="1285"/>
        <v>101214.2</v>
      </c>
      <c r="S1461" s="32">
        <f t="shared" si="1286"/>
        <v>104066.89999999999</v>
      </c>
      <c r="T1461" s="32">
        <f t="shared" si="1287"/>
        <v>104066.89999999999</v>
      </c>
      <c r="U1461" s="32">
        <f>U1462</f>
        <v>0</v>
      </c>
      <c r="V1461" s="32">
        <f t="shared" si="1370"/>
        <v>101214.2</v>
      </c>
      <c r="W1461" s="32">
        <f t="shared" si="1371"/>
        <v>104066.89999999999</v>
      </c>
      <c r="X1461" s="32">
        <f t="shared" si="1372"/>
        <v>104066.89999999999</v>
      </c>
      <c r="Y1461" s="32">
        <f>Y1462</f>
        <v>-1419.2</v>
      </c>
      <c r="Z1461" s="32">
        <f>Z1462</f>
        <v>0</v>
      </c>
      <c r="AA1461" s="32">
        <f>AA1462</f>
        <v>0</v>
      </c>
      <c r="AB1461" s="32">
        <f t="shared" si="1363"/>
        <v>99795</v>
      </c>
      <c r="AC1461" s="32">
        <f t="shared" si="1364"/>
        <v>104066.89999999999</v>
      </c>
      <c r="AD1461" s="32">
        <f t="shared" si="1365"/>
        <v>104066.89999999999</v>
      </c>
      <c r="AE1461" s="32">
        <f>AE1462</f>
        <v>0</v>
      </c>
      <c r="AF1461" s="33"/>
      <c r="AG1461" s="34"/>
      <c r="AH1461" s="1" t="str">
        <f t="shared" si="1366"/>
        <v/>
      </c>
    </row>
    <row r="1462" ht="31.5">
      <c r="A1462" s="14" t="s">
        <v>953</v>
      </c>
      <c r="B1462" s="15">
        <v>100</v>
      </c>
      <c r="C1462" s="14" t="s">
        <v>50</v>
      </c>
      <c r="D1462" s="14" t="s">
        <v>50</v>
      </c>
      <c r="E1462" s="31" t="s">
        <v>673</v>
      </c>
      <c r="F1462" s="32">
        <v>101214.2</v>
      </c>
      <c r="G1462" s="32">
        <v>104066.89999999999</v>
      </c>
      <c r="H1462" s="32">
        <v>104066.89999999999</v>
      </c>
      <c r="I1462" s="32"/>
      <c r="J1462" s="32"/>
      <c r="K1462" s="32"/>
      <c r="L1462" s="32">
        <f t="shared" si="1367"/>
        <v>101214.2</v>
      </c>
      <c r="M1462" s="32">
        <f t="shared" si="1368"/>
        <v>104066.89999999999</v>
      </c>
      <c r="N1462" s="32">
        <f t="shared" si="1369"/>
        <v>104066.89999999999</v>
      </c>
      <c r="O1462" s="32"/>
      <c r="P1462" s="32"/>
      <c r="Q1462" s="32"/>
      <c r="R1462" s="32">
        <f t="shared" si="1285"/>
        <v>101214.2</v>
      </c>
      <c r="S1462" s="32">
        <f t="shared" si="1286"/>
        <v>104066.89999999999</v>
      </c>
      <c r="T1462" s="32">
        <f t="shared" si="1287"/>
        <v>104066.89999999999</v>
      </c>
      <c r="U1462" s="32"/>
      <c r="V1462" s="32">
        <f t="shared" si="1370"/>
        <v>101214.2</v>
      </c>
      <c r="W1462" s="32">
        <f t="shared" si="1371"/>
        <v>104066.89999999999</v>
      </c>
      <c r="X1462" s="32">
        <f t="shared" si="1372"/>
        <v>104066.89999999999</v>
      </c>
      <c r="Y1462" s="32">
        <v>-1419.2</v>
      </c>
      <c r="Z1462" s="32"/>
      <c r="AA1462" s="32"/>
      <c r="AB1462" s="32">
        <f t="shared" si="1363"/>
        <v>99795</v>
      </c>
      <c r="AC1462" s="32">
        <f t="shared" si="1364"/>
        <v>104066.89999999999</v>
      </c>
      <c r="AD1462" s="32">
        <f t="shared" si="1365"/>
        <v>104066.89999999999</v>
      </c>
      <c r="AE1462" s="32"/>
      <c r="AF1462" s="33"/>
      <c r="AG1462" s="34"/>
      <c r="AH1462" s="1" t="str">
        <f t="shared" si="1366"/>
        <v>0505</v>
      </c>
    </row>
    <row r="1463" ht="31.5">
      <c r="A1463" s="14" t="s">
        <v>953</v>
      </c>
      <c r="B1463" s="15" t="s">
        <v>48</v>
      </c>
      <c r="C1463" s="14"/>
      <c r="D1463" s="14"/>
      <c r="E1463" s="31" t="s">
        <v>49</v>
      </c>
      <c r="F1463" s="32">
        <f>F1464</f>
        <v>6066.1999999999998</v>
      </c>
      <c r="G1463" s="32">
        <f>G1464</f>
        <v>6066.1999999999998</v>
      </c>
      <c r="H1463" s="32">
        <f>H1464</f>
        <v>6066.1999999999998</v>
      </c>
      <c r="I1463" s="32">
        <f>I1464</f>
        <v>0</v>
      </c>
      <c r="J1463" s="32">
        <f>J1464</f>
        <v>0</v>
      </c>
      <c r="K1463" s="32">
        <f>K1464</f>
        <v>0</v>
      </c>
      <c r="L1463" s="32">
        <f t="shared" si="1367"/>
        <v>6066.1999999999998</v>
      </c>
      <c r="M1463" s="32">
        <f t="shared" si="1368"/>
        <v>6066.1999999999998</v>
      </c>
      <c r="N1463" s="32">
        <f t="shared" si="1369"/>
        <v>6066.1999999999998</v>
      </c>
      <c r="O1463" s="32">
        <f>O1464</f>
        <v>0</v>
      </c>
      <c r="P1463" s="32">
        <f>P1464</f>
        <v>0</v>
      </c>
      <c r="Q1463" s="32">
        <f>Q1464</f>
        <v>0</v>
      </c>
      <c r="R1463" s="32">
        <f t="shared" si="1285"/>
        <v>6066.1999999999998</v>
      </c>
      <c r="S1463" s="32">
        <f t="shared" si="1286"/>
        <v>6066.1999999999998</v>
      </c>
      <c r="T1463" s="32">
        <f t="shared" si="1287"/>
        <v>6066.1999999999998</v>
      </c>
      <c r="U1463" s="32">
        <f>U1464</f>
        <v>0</v>
      </c>
      <c r="V1463" s="32">
        <f t="shared" si="1370"/>
        <v>6066.1999999999998</v>
      </c>
      <c r="W1463" s="32">
        <f t="shared" si="1371"/>
        <v>6066.1999999999998</v>
      </c>
      <c r="X1463" s="32">
        <f t="shared" si="1372"/>
        <v>6066.1999999999998</v>
      </c>
      <c r="Y1463" s="32">
        <f>Y1464</f>
        <v>0</v>
      </c>
      <c r="Z1463" s="32">
        <f>Z1464</f>
        <v>0</v>
      </c>
      <c r="AA1463" s="32">
        <f>AA1464</f>
        <v>0</v>
      </c>
      <c r="AB1463" s="32">
        <f t="shared" si="1363"/>
        <v>6066.1999999999998</v>
      </c>
      <c r="AC1463" s="32">
        <f t="shared" si="1364"/>
        <v>6066.1999999999998</v>
      </c>
      <c r="AD1463" s="32">
        <f t="shared" si="1365"/>
        <v>6066.1999999999998</v>
      </c>
      <c r="AE1463" s="32">
        <f>AE1464</f>
        <v>0</v>
      </c>
      <c r="AF1463" s="33"/>
      <c r="AG1463" s="34"/>
      <c r="AH1463" s="1" t="str">
        <f t="shared" si="1366"/>
        <v/>
      </c>
    </row>
    <row r="1464" ht="31.5">
      <c r="A1464" s="14" t="s">
        <v>953</v>
      </c>
      <c r="B1464" s="15">
        <v>200</v>
      </c>
      <c r="C1464" s="14" t="s">
        <v>50</v>
      </c>
      <c r="D1464" s="14" t="s">
        <v>50</v>
      </c>
      <c r="E1464" s="31" t="s">
        <v>673</v>
      </c>
      <c r="F1464" s="32">
        <v>6066.1999999999998</v>
      </c>
      <c r="G1464" s="32">
        <v>6066.1999999999998</v>
      </c>
      <c r="H1464" s="32">
        <v>6066.1999999999998</v>
      </c>
      <c r="I1464" s="32"/>
      <c r="J1464" s="32"/>
      <c r="K1464" s="32"/>
      <c r="L1464" s="32">
        <f t="shared" si="1367"/>
        <v>6066.1999999999998</v>
      </c>
      <c r="M1464" s="32">
        <f t="shared" si="1368"/>
        <v>6066.1999999999998</v>
      </c>
      <c r="N1464" s="32">
        <f t="shared" si="1369"/>
        <v>6066.1999999999998</v>
      </c>
      <c r="O1464" s="32"/>
      <c r="P1464" s="32"/>
      <c r="Q1464" s="32"/>
      <c r="R1464" s="32">
        <f t="shared" ref="R1464:R1527" si="1373">L1464+O1464</f>
        <v>6066.1999999999998</v>
      </c>
      <c r="S1464" s="32">
        <f t="shared" ref="S1464:S1527" si="1374">M1464+P1464</f>
        <v>6066.1999999999998</v>
      </c>
      <c r="T1464" s="32">
        <f t="shared" ref="T1464:T1527" si="1375">N1464+Q1464</f>
        <v>6066.1999999999998</v>
      </c>
      <c r="U1464" s="32"/>
      <c r="V1464" s="32">
        <f t="shared" si="1370"/>
        <v>6066.1999999999998</v>
      </c>
      <c r="W1464" s="32">
        <f t="shared" si="1371"/>
        <v>6066.1999999999998</v>
      </c>
      <c r="X1464" s="32">
        <f t="shared" si="1372"/>
        <v>6066.1999999999998</v>
      </c>
      <c r="Y1464" s="32"/>
      <c r="Z1464" s="32"/>
      <c r="AA1464" s="32"/>
      <c r="AB1464" s="32">
        <f t="shared" si="1363"/>
        <v>6066.1999999999998</v>
      </c>
      <c r="AC1464" s="32">
        <f t="shared" si="1364"/>
        <v>6066.1999999999998</v>
      </c>
      <c r="AD1464" s="32">
        <f t="shared" si="1365"/>
        <v>6066.1999999999998</v>
      </c>
      <c r="AE1464" s="32"/>
      <c r="AF1464" s="33"/>
      <c r="AG1464" s="34"/>
      <c r="AH1464" s="1" t="str">
        <f t="shared" si="1366"/>
        <v>0505</v>
      </c>
    </row>
    <row r="1465" ht="47.25">
      <c r="A1465" s="14" t="s">
        <v>954</v>
      </c>
      <c r="B1465" s="15"/>
      <c r="C1465" s="14"/>
      <c r="D1465" s="14"/>
      <c r="E1465" s="31" t="s">
        <v>150</v>
      </c>
      <c r="F1465" s="32">
        <f>F1466+F1468+F1470</f>
        <v>90449.300000000003</v>
      </c>
      <c r="G1465" s="32">
        <f>G1466+G1468+G1470</f>
        <v>92779</v>
      </c>
      <c r="H1465" s="32">
        <f>H1466+H1468+H1470</f>
        <v>92779</v>
      </c>
      <c r="I1465" s="32">
        <f>I1466+I1468+I1470</f>
        <v>0</v>
      </c>
      <c r="J1465" s="32">
        <f>J1466+J1468+J1470</f>
        <v>0</v>
      </c>
      <c r="K1465" s="32">
        <f>K1466+K1468+K1470</f>
        <v>0</v>
      </c>
      <c r="L1465" s="32">
        <f t="shared" si="1367"/>
        <v>90449.300000000003</v>
      </c>
      <c r="M1465" s="32">
        <f t="shared" si="1368"/>
        <v>92779</v>
      </c>
      <c r="N1465" s="32">
        <f t="shared" si="1369"/>
        <v>92779</v>
      </c>
      <c r="O1465" s="32">
        <f>O1466+O1468+O1470</f>
        <v>0</v>
      </c>
      <c r="P1465" s="32">
        <f>P1466+P1468+P1470</f>
        <v>0</v>
      </c>
      <c r="Q1465" s="32">
        <f>Q1466+Q1468+Q1470</f>
        <v>0</v>
      </c>
      <c r="R1465" s="32">
        <f t="shared" si="1373"/>
        <v>90449.300000000003</v>
      </c>
      <c r="S1465" s="32">
        <f t="shared" si="1374"/>
        <v>92779</v>
      </c>
      <c r="T1465" s="32">
        <f t="shared" si="1375"/>
        <v>92779</v>
      </c>
      <c r="U1465" s="32">
        <f>U1466+U1468+U1470</f>
        <v>0</v>
      </c>
      <c r="V1465" s="32">
        <f t="shared" si="1370"/>
        <v>90449.300000000003</v>
      </c>
      <c r="W1465" s="32">
        <f t="shared" si="1371"/>
        <v>92779</v>
      </c>
      <c r="X1465" s="32">
        <f t="shared" si="1372"/>
        <v>92779</v>
      </c>
      <c r="Y1465" s="32">
        <f>Y1466+Y1468+Y1470</f>
        <v>-1164.9000000000001</v>
      </c>
      <c r="Z1465" s="32">
        <f>Z1466+Z1468+Z1470</f>
        <v>0</v>
      </c>
      <c r="AA1465" s="32">
        <f>AA1466+AA1468+AA1470</f>
        <v>0</v>
      </c>
      <c r="AB1465" s="32">
        <f t="shared" si="1363"/>
        <v>89284.400000000009</v>
      </c>
      <c r="AC1465" s="32">
        <f t="shared" si="1364"/>
        <v>92779</v>
      </c>
      <c r="AD1465" s="32">
        <f t="shared" si="1365"/>
        <v>92779</v>
      </c>
      <c r="AE1465" s="32">
        <f>AE1466+AE1468+AE1470</f>
        <v>0</v>
      </c>
      <c r="AF1465" s="33"/>
      <c r="AG1465" s="34"/>
      <c r="AH1465" s="1" t="str">
        <f t="shared" si="1366"/>
        <v/>
      </c>
    </row>
    <row r="1466" ht="94.5">
      <c r="A1466" s="14" t="s">
        <v>954</v>
      </c>
      <c r="B1466" s="15" t="s">
        <v>151</v>
      </c>
      <c r="C1466" s="14"/>
      <c r="D1466" s="14"/>
      <c r="E1466" s="31" t="s">
        <v>152</v>
      </c>
      <c r="F1466" s="32">
        <f>F1467</f>
        <v>82666.399999999994</v>
      </c>
      <c r="G1466" s="32">
        <f>G1467</f>
        <v>84996.100000000006</v>
      </c>
      <c r="H1466" s="32">
        <f>H1467</f>
        <v>84996.100000000006</v>
      </c>
      <c r="I1466" s="32">
        <f>I1467</f>
        <v>0</v>
      </c>
      <c r="J1466" s="32">
        <f>J1467</f>
        <v>0</v>
      </c>
      <c r="K1466" s="32">
        <f>K1467</f>
        <v>0</v>
      </c>
      <c r="L1466" s="32">
        <f t="shared" si="1367"/>
        <v>82666.399999999994</v>
      </c>
      <c r="M1466" s="32">
        <f t="shared" si="1368"/>
        <v>84996.100000000006</v>
      </c>
      <c r="N1466" s="32">
        <f t="shared" si="1369"/>
        <v>84996.100000000006</v>
      </c>
      <c r="O1466" s="32">
        <f>O1467</f>
        <v>0</v>
      </c>
      <c r="P1466" s="32">
        <f>P1467</f>
        <v>0</v>
      </c>
      <c r="Q1466" s="32">
        <f>Q1467</f>
        <v>0</v>
      </c>
      <c r="R1466" s="32">
        <f t="shared" si="1373"/>
        <v>82666.399999999994</v>
      </c>
      <c r="S1466" s="32">
        <f t="shared" si="1374"/>
        <v>84996.100000000006</v>
      </c>
      <c r="T1466" s="32">
        <f t="shared" si="1375"/>
        <v>84996.100000000006</v>
      </c>
      <c r="U1466" s="32">
        <f>U1467</f>
        <v>0</v>
      </c>
      <c r="V1466" s="32">
        <f t="shared" si="1370"/>
        <v>82666.399999999994</v>
      </c>
      <c r="W1466" s="32">
        <f t="shared" si="1371"/>
        <v>84996.100000000006</v>
      </c>
      <c r="X1466" s="32">
        <f t="shared" si="1372"/>
        <v>84996.100000000006</v>
      </c>
      <c r="Y1466" s="32">
        <f>Y1467</f>
        <v>-1164.9000000000001</v>
      </c>
      <c r="Z1466" s="32">
        <f>Z1467</f>
        <v>0</v>
      </c>
      <c r="AA1466" s="32">
        <f>AA1467</f>
        <v>0</v>
      </c>
      <c r="AB1466" s="32">
        <f t="shared" si="1363"/>
        <v>81501.5</v>
      </c>
      <c r="AC1466" s="32">
        <f t="shared" si="1364"/>
        <v>84996.100000000006</v>
      </c>
      <c r="AD1466" s="32">
        <f t="shared" si="1365"/>
        <v>84996.100000000006</v>
      </c>
      <c r="AE1466" s="32">
        <f>AE1467</f>
        <v>0</v>
      </c>
      <c r="AF1466" s="33"/>
      <c r="AG1466" s="34"/>
      <c r="AH1466" s="1" t="str">
        <f t="shared" si="1366"/>
        <v/>
      </c>
    </row>
    <row r="1467" ht="31.5">
      <c r="A1467" s="14" t="s">
        <v>954</v>
      </c>
      <c r="B1467" s="15">
        <v>100</v>
      </c>
      <c r="C1467" s="14" t="s">
        <v>50</v>
      </c>
      <c r="D1467" s="14" t="s">
        <v>50</v>
      </c>
      <c r="E1467" s="31" t="s">
        <v>673</v>
      </c>
      <c r="F1467" s="32">
        <v>82666.399999999994</v>
      </c>
      <c r="G1467" s="32">
        <v>84996.100000000006</v>
      </c>
      <c r="H1467" s="32">
        <v>84996.100000000006</v>
      </c>
      <c r="I1467" s="32"/>
      <c r="J1467" s="32"/>
      <c r="K1467" s="32"/>
      <c r="L1467" s="32">
        <f t="shared" si="1367"/>
        <v>82666.399999999994</v>
      </c>
      <c r="M1467" s="32">
        <f t="shared" si="1368"/>
        <v>84996.100000000006</v>
      </c>
      <c r="N1467" s="32">
        <f t="shared" si="1369"/>
        <v>84996.100000000006</v>
      </c>
      <c r="O1467" s="32"/>
      <c r="P1467" s="32"/>
      <c r="Q1467" s="32"/>
      <c r="R1467" s="32">
        <f t="shared" si="1373"/>
        <v>82666.399999999994</v>
      </c>
      <c r="S1467" s="32">
        <f t="shared" si="1374"/>
        <v>84996.100000000006</v>
      </c>
      <c r="T1467" s="32">
        <f t="shared" si="1375"/>
        <v>84996.100000000006</v>
      </c>
      <c r="U1467" s="32"/>
      <c r="V1467" s="32">
        <f t="shared" si="1370"/>
        <v>82666.399999999994</v>
      </c>
      <c r="W1467" s="32">
        <f t="shared" si="1371"/>
        <v>84996.100000000006</v>
      </c>
      <c r="X1467" s="32">
        <f t="shared" si="1372"/>
        <v>84996.100000000006</v>
      </c>
      <c r="Y1467" s="32">
        <v>-1164.9000000000001</v>
      </c>
      <c r="Z1467" s="32"/>
      <c r="AA1467" s="32"/>
      <c r="AB1467" s="32">
        <f t="shared" si="1363"/>
        <v>81501.5</v>
      </c>
      <c r="AC1467" s="32">
        <f t="shared" si="1364"/>
        <v>84996.100000000006</v>
      </c>
      <c r="AD1467" s="32">
        <f t="shared" si="1365"/>
        <v>84996.100000000006</v>
      </c>
      <c r="AE1467" s="32"/>
      <c r="AF1467" s="33"/>
      <c r="AG1467" s="34"/>
      <c r="AH1467" s="1" t="str">
        <f t="shared" si="1366"/>
        <v>0505</v>
      </c>
    </row>
    <row r="1468" ht="31.5">
      <c r="A1468" s="14" t="s">
        <v>954</v>
      </c>
      <c r="B1468" s="15" t="s">
        <v>48</v>
      </c>
      <c r="C1468" s="14"/>
      <c r="D1468" s="14"/>
      <c r="E1468" s="31" t="s">
        <v>49</v>
      </c>
      <c r="F1468" s="32">
        <f>F1469</f>
        <v>7771.3000000000002</v>
      </c>
      <c r="G1468" s="32">
        <f>G1469</f>
        <v>7771.6999999999998</v>
      </c>
      <c r="H1468" s="32">
        <f>H1469</f>
        <v>7772</v>
      </c>
      <c r="I1468" s="32">
        <f>I1469</f>
        <v>0</v>
      </c>
      <c r="J1468" s="32">
        <f>J1469</f>
        <v>0</v>
      </c>
      <c r="K1468" s="32">
        <f>K1469</f>
        <v>0</v>
      </c>
      <c r="L1468" s="32">
        <f t="shared" si="1367"/>
        <v>7771.3000000000002</v>
      </c>
      <c r="M1468" s="32">
        <f t="shared" si="1368"/>
        <v>7771.6999999999998</v>
      </c>
      <c r="N1468" s="32">
        <f t="shared" si="1369"/>
        <v>7772</v>
      </c>
      <c r="O1468" s="32">
        <f>O1469</f>
        <v>0</v>
      </c>
      <c r="P1468" s="32">
        <f>P1469</f>
        <v>0</v>
      </c>
      <c r="Q1468" s="32">
        <f>Q1469</f>
        <v>0</v>
      </c>
      <c r="R1468" s="32">
        <f t="shared" si="1373"/>
        <v>7771.3000000000002</v>
      </c>
      <c r="S1468" s="32">
        <f t="shared" si="1374"/>
        <v>7771.6999999999998</v>
      </c>
      <c r="T1468" s="32">
        <f t="shared" si="1375"/>
        <v>7772</v>
      </c>
      <c r="U1468" s="32">
        <f>U1469</f>
        <v>0</v>
      </c>
      <c r="V1468" s="32">
        <f t="shared" si="1370"/>
        <v>7771.3000000000002</v>
      </c>
      <c r="W1468" s="32">
        <f t="shared" si="1371"/>
        <v>7771.6999999999998</v>
      </c>
      <c r="X1468" s="32">
        <f t="shared" si="1372"/>
        <v>7772</v>
      </c>
      <c r="Y1468" s="32">
        <f>Y1469</f>
        <v>0</v>
      </c>
      <c r="Z1468" s="32">
        <f>Z1469</f>
        <v>0</v>
      </c>
      <c r="AA1468" s="32">
        <f>AA1469</f>
        <v>0</v>
      </c>
      <c r="AB1468" s="32">
        <f t="shared" si="1363"/>
        <v>7771.3000000000002</v>
      </c>
      <c r="AC1468" s="32">
        <f t="shared" si="1364"/>
        <v>7771.6999999999998</v>
      </c>
      <c r="AD1468" s="32">
        <f t="shared" si="1365"/>
        <v>7772</v>
      </c>
      <c r="AE1468" s="32">
        <f>AE1469</f>
        <v>0</v>
      </c>
      <c r="AF1468" s="33"/>
      <c r="AG1468" s="34"/>
      <c r="AH1468" s="1" t="str">
        <f t="shared" si="1366"/>
        <v/>
      </c>
    </row>
    <row r="1469" ht="31.5">
      <c r="A1469" s="14" t="s">
        <v>954</v>
      </c>
      <c r="B1469" s="15">
        <v>200</v>
      </c>
      <c r="C1469" s="14" t="s">
        <v>50</v>
      </c>
      <c r="D1469" s="14" t="s">
        <v>50</v>
      </c>
      <c r="E1469" s="31" t="s">
        <v>673</v>
      </c>
      <c r="F1469" s="32">
        <v>7771.3000000000002</v>
      </c>
      <c r="G1469" s="32">
        <v>7771.6999999999998</v>
      </c>
      <c r="H1469" s="32">
        <v>7772</v>
      </c>
      <c r="I1469" s="32"/>
      <c r="J1469" s="32"/>
      <c r="K1469" s="32"/>
      <c r="L1469" s="32">
        <f t="shared" si="1367"/>
        <v>7771.3000000000002</v>
      </c>
      <c r="M1469" s="32">
        <f t="shared" si="1368"/>
        <v>7771.6999999999998</v>
      </c>
      <c r="N1469" s="32">
        <f t="shared" si="1369"/>
        <v>7772</v>
      </c>
      <c r="O1469" s="32"/>
      <c r="P1469" s="32"/>
      <c r="Q1469" s="32"/>
      <c r="R1469" s="32">
        <f t="shared" si="1373"/>
        <v>7771.3000000000002</v>
      </c>
      <c r="S1469" s="32">
        <f t="shared" si="1374"/>
        <v>7771.6999999999998</v>
      </c>
      <c r="T1469" s="32">
        <f t="shared" si="1375"/>
        <v>7772</v>
      </c>
      <c r="U1469" s="32"/>
      <c r="V1469" s="32">
        <f t="shared" si="1370"/>
        <v>7771.3000000000002</v>
      </c>
      <c r="W1469" s="32">
        <f t="shared" si="1371"/>
        <v>7771.6999999999998</v>
      </c>
      <c r="X1469" s="32">
        <f t="shared" si="1372"/>
        <v>7772</v>
      </c>
      <c r="Y1469" s="32"/>
      <c r="Z1469" s="32"/>
      <c r="AA1469" s="32"/>
      <c r="AB1469" s="32">
        <f t="shared" si="1363"/>
        <v>7771.3000000000002</v>
      </c>
      <c r="AC1469" s="32">
        <f t="shared" si="1364"/>
        <v>7771.6999999999998</v>
      </c>
      <c r="AD1469" s="32">
        <f t="shared" si="1365"/>
        <v>7772</v>
      </c>
      <c r="AE1469" s="32"/>
      <c r="AF1469" s="33"/>
      <c r="AG1469" s="34"/>
      <c r="AH1469" s="1" t="str">
        <f t="shared" si="1366"/>
        <v>0505</v>
      </c>
    </row>
    <row r="1470">
      <c r="A1470" s="14" t="s">
        <v>954</v>
      </c>
      <c r="B1470" s="15" t="s">
        <v>44</v>
      </c>
      <c r="C1470" s="14"/>
      <c r="D1470" s="14"/>
      <c r="E1470" s="31" t="s">
        <v>45</v>
      </c>
      <c r="F1470" s="32">
        <f>F1471</f>
        <v>11.6</v>
      </c>
      <c r="G1470" s="32">
        <f>G1471</f>
        <v>11.199999999999999</v>
      </c>
      <c r="H1470" s="32">
        <f>H1471</f>
        <v>10.9</v>
      </c>
      <c r="I1470" s="32">
        <f>I1471</f>
        <v>0</v>
      </c>
      <c r="J1470" s="32">
        <f>J1471</f>
        <v>0</v>
      </c>
      <c r="K1470" s="32">
        <f>K1471</f>
        <v>0</v>
      </c>
      <c r="L1470" s="32">
        <f t="shared" si="1367"/>
        <v>11.6</v>
      </c>
      <c r="M1470" s="32">
        <f t="shared" si="1368"/>
        <v>11.199999999999999</v>
      </c>
      <c r="N1470" s="32">
        <f t="shared" si="1369"/>
        <v>10.9</v>
      </c>
      <c r="O1470" s="32">
        <f>O1471</f>
        <v>0</v>
      </c>
      <c r="P1470" s="32">
        <f>P1471</f>
        <v>0</v>
      </c>
      <c r="Q1470" s="32">
        <f>Q1471</f>
        <v>0</v>
      </c>
      <c r="R1470" s="32">
        <f t="shared" si="1373"/>
        <v>11.6</v>
      </c>
      <c r="S1470" s="32">
        <f t="shared" si="1374"/>
        <v>11.199999999999999</v>
      </c>
      <c r="T1470" s="32">
        <f t="shared" si="1375"/>
        <v>10.9</v>
      </c>
      <c r="U1470" s="32">
        <f>U1471</f>
        <v>0</v>
      </c>
      <c r="V1470" s="32">
        <f t="shared" si="1370"/>
        <v>11.6</v>
      </c>
      <c r="W1470" s="32">
        <f t="shared" si="1371"/>
        <v>11.199999999999999</v>
      </c>
      <c r="X1470" s="32">
        <f t="shared" si="1372"/>
        <v>10.9</v>
      </c>
      <c r="Y1470" s="32">
        <f>Y1471</f>
        <v>0</v>
      </c>
      <c r="Z1470" s="32">
        <f>Z1471</f>
        <v>0</v>
      </c>
      <c r="AA1470" s="32">
        <f>AA1471</f>
        <v>0</v>
      </c>
      <c r="AB1470" s="32">
        <f t="shared" si="1363"/>
        <v>11.6</v>
      </c>
      <c r="AC1470" s="32">
        <f t="shared" si="1364"/>
        <v>11.199999999999999</v>
      </c>
      <c r="AD1470" s="32">
        <f t="shared" si="1365"/>
        <v>10.9</v>
      </c>
      <c r="AE1470" s="32">
        <f>AE1471</f>
        <v>0</v>
      </c>
      <c r="AF1470" s="33"/>
      <c r="AG1470" s="34"/>
      <c r="AH1470" s="1" t="str">
        <f t="shared" si="1366"/>
        <v/>
      </c>
    </row>
    <row r="1471" ht="31.5">
      <c r="A1471" s="14" t="s">
        <v>954</v>
      </c>
      <c r="B1471" s="15">
        <v>800</v>
      </c>
      <c r="C1471" s="14" t="s">
        <v>50</v>
      </c>
      <c r="D1471" s="14" t="s">
        <v>50</v>
      </c>
      <c r="E1471" s="31" t="s">
        <v>673</v>
      </c>
      <c r="F1471" s="32">
        <v>11.6</v>
      </c>
      <c r="G1471" s="32">
        <v>11.199999999999999</v>
      </c>
      <c r="H1471" s="32">
        <v>10.9</v>
      </c>
      <c r="I1471" s="32"/>
      <c r="J1471" s="32"/>
      <c r="K1471" s="32"/>
      <c r="L1471" s="32">
        <f t="shared" si="1367"/>
        <v>11.6</v>
      </c>
      <c r="M1471" s="32">
        <f t="shared" si="1368"/>
        <v>11.199999999999999</v>
      </c>
      <c r="N1471" s="32">
        <f t="shared" si="1369"/>
        <v>10.9</v>
      </c>
      <c r="O1471" s="32"/>
      <c r="P1471" s="32"/>
      <c r="Q1471" s="32"/>
      <c r="R1471" s="32">
        <f t="shared" si="1373"/>
        <v>11.6</v>
      </c>
      <c r="S1471" s="32">
        <f t="shared" si="1374"/>
        <v>11.199999999999999</v>
      </c>
      <c r="T1471" s="32">
        <f t="shared" si="1375"/>
        <v>10.9</v>
      </c>
      <c r="U1471" s="32"/>
      <c r="V1471" s="32">
        <f t="shared" si="1370"/>
        <v>11.6</v>
      </c>
      <c r="W1471" s="32">
        <f t="shared" si="1371"/>
        <v>11.199999999999999</v>
      </c>
      <c r="X1471" s="32">
        <f t="shared" si="1372"/>
        <v>10.9</v>
      </c>
      <c r="Y1471" s="32"/>
      <c r="Z1471" s="32"/>
      <c r="AA1471" s="32"/>
      <c r="AB1471" s="32">
        <f t="shared" si="1363"/>
        <v>11.6</v>
      </c>
      <c r="AC1471" s="32">
        <f t="shared" si="1364"/>
        <v>11.199999999999999</v>
      </c>
      <c r="AD1471" s="32">
        <f t="shared" si="1365"/>
        <v>10.9</v>
      </c>
      <c r="AE1471" s="32"/>
      <c r="AF1471" s="33"/>
      <c r="AG1471" s="34"/>
      <c r="AH1471" s="1" t="str">
        <f t="shared" si="1366"/>
        <v>0505</v>
      </c>
    </row>
    <row r="1472" s="17" customFormat="1" ht="31.5">
      <c r="A1472" s="18" t="s">
        <v>955</v>
      </c>
      <c r="B1472" s="19"/>
      <c r="C1472" s="18"/>
      <c r="D1472" s="18"/>
      <c r="E1472" s="20" t="s">
        <v>956</v>
      </c>
      <c r="F1472" s="21">
        <f>F1473+F1479+F1487+F1504+F1524+F1528+F1514</f>
        <v>1663391.2999999998</v>
      </c>
      <c r="G1472" s="21">
        <f>G1473+G1479+G1487+G1504+G1524+G1528+G1514</f>
        <v>1434261.0999999999</v>
      </c>
      <c r="H1472" s="21">
        <f>H1473+H1479+H1487+H1504+H1524+H1528+H1514</f>
        <v>1604074.8999999999</v>
      </c>
      <c r="I1472" s="21">
        <f>I1473+I1479+I1487+I1504+I1524+I1528+I1514</f>
        <v>-26664.067999999999</v>
      </c>
      <c r="J1472" s="21">
        <f>J1473+J1479+J1487+J1504+J1524+J1528+J1514</f>
        <v>14000</v>
      </c>
      <c r="K1472" s="21">
        <f>K1473+K1479+K1487+K1504+K1524+K1528+K1514</f>
        <v>14000</v>
      </c>
      <c r="L1472" s="21">
        <f t="shared" si="1367"/>
        <v>1636727.2319999998</v>
      </c>
      <c r="M1472" s="21">
        <f t="shared" si="1368"/>
        <v>1448261.0999999999</v>
      </c>
      <c r="N1472" s="21">
        <f t="shared" si="1369"/>
        <v>1618074.8999999999</v>
      </c>
      <c r="O1472" s="21">
        <f>O1473+O1479+O1487+O1504+O1524+O1528+O1514+O1520</f>
        <v>220594.49900000001</v>
      </c>
      <c r="P1472" s="21">
        <f>P1473+P1479+P1487+P1504+P1524+P1528+P1514+P1520</f>
        <v>-5275.6000000000004</v>
      </c>
      <c r="Q1472" s="21">
        <f>Q1473+Q1479+Q1487+Q1504+Q1524+Q1528+Q1514+Q1520</f>
        <v>-5528.6000000000004</v>
      </c>
      <c r="R1472" s="21">
        <f t="shared" si="1373"/>
        <v>1857321.7309999999</v>
      </c>
      <c r="S1472" s="21">
        <f t="shared" si="1374"/>
        <v>1442985.4999999998</v>
      </c>
      <c r="T1472" s="21">
        <f t="shared" si="1375"/>
        <v>1612546.2999999998</v>
      </c>
      <c r="U1472" s="21">
        <f>U1473+U1479+U1487+U1504+U1524+U1528+U1514+U1520</f>
        <v>0</v>
      </c>
      <c r="V1472" s="21">
        <f t="shared" si="1370"/>
        <v>1857321.7309999999</v>
      </c>
      <c r="W1472" s="21">
        <f t="shared" si="1371"/>
        <v>1442985.4999999998</v>
      </c>
      <c r="X1472" s="21">
        <f t="shared" si="1372"/>
        <v>1612546.2999999998</v>
      </c>
      <c r="Y1472" s="21">
        <f>Y1473+Y1479+Y1487+Y1504+Y1524+Y1528+Y1514+Y1520</f>
        <v>171625.59</v>
      </c>
      <c r="Z1472" s="21">
        <f>Z1473+Z1479+Z1487+Z1504+Z1524+Z1528+Z1514+Z1520</f>
        <v>4519.8239999999996</v>
      </c>
      <c r="AA1472" s="21">
        <f>AA1473+AA1479+AA1487+AA1504+AA1524+AA1528+AA1514+AA1520</f>
        <v>4519.8239999999996</v>
      </c>
      <c r="AB1472" s="21">
        <f t="shared" si="1363"/>
        <v>2028947.321</v>
      </c>
      <c r="AC1472" s="21">
        <f t="shared" si="1364"/>
        <v>1447505.3239999998</v>
      </c>
      <c r="AD1472" s="21">
        <f t="shared" si="1365"/>
        <v>1617066.1239999998</v>
      </c>
      <c r="AE1472" s="21">
        <f>AE1473+AE1479+AE1487+AE1504+AE1524+AE1528+AE1514+AE1520</f>
        <v>0</v>
      </c>
      <c r="AF1472" s="22"/>
      <c r="AG1472" s="23"/>
      <c r="AH1472" s="17" t="str">
        <f t="shared" si="1366"/>
        <v/>
      </c>
    </row>
    <row r="1473" s="24" customFormat="1">
      <c r="A1473" s="25" t="s">
        <v>957</v>
      </c>
      <c r="B1473" s="26"/>
      <c r="C1473" s="25"/>
      <c r="D1473" s="25"/>
      <c r="E1473" s="27" t="s">
        <v>958</v>
      </c>
      <c r="F1473" s="28">
        <f>F1474</f>
        <v>171742.09999999998</v>
      </c>
      <c r="G1473" s="28">
        <f>G1474</f>
        <v>176106.79999999999</v>
      </c>
      <c r="H1473" s="28">
        <f>H1474</f>
        <v>176106.79999999999</v>
      </c>
      <c r="I1473" s="28">
        <f>I1474</f>
        <v>0</v>
      </c>
      <c r="J1473" s="28">
        <f>J1474</f>
        <v>0</v>
      </c>
      <c r="K1473" s="28">
        <f>K1474</f>
        <v>0</v>
      </c>
      <c r="L1473" s="28">
        <f t="shared" si="1367"/>
        <v>171742.09999999998</v>
      </c>
      <c r="M1473" s="28">
        <f t="shared" si="1368"/>
        <v>176106.79999999999</v>
      </c>
      <c r="N1473" s="28">
        <f t="shared" si="1369"/>
        <v>176106.79999999999</v>
      </c>
      <c r="O1473" s="28">
        <f>O1474</f>
        <v>0</v>
      </c>
      <c r="P1473" s="28">
        <f>P1474</f>
        <v>0</v>
      </c>
      <c r="Q1473" s="28">
        <f>Q1474</f>
        <v>0</v>
      </c>
      <c r="R1473" s="28">
        <f t="shared" si="1373"/>
        <v>171742.09999999998</v>
      </c>
      <c r="S1473" s="28">
        <f t="shared" si="1374"/>
        <v>176106.79999999999</v>
      </c>
      <c r="T1473" s="28">
        <f t="shared" si="1375"/>
        <v>176106.79999999999</v>
      </c>
      <c r="U1473" s="28">
        <f>U1474</f>
        <v>0</v>
      </c>
      <c r="V1473" s="28">
        <f t="shared" si="1370"/>
        <v>171742.09999999998</v>
      </c>
      <c r="W1473" s="28">
        <f t="shared" si="1371"/>
        <v>176106.79999999999</v>
      </c>
      <c r="X1473" s="28">
        <f t="shared" si="1372"/>
        <v>176106.79999999999</v>
      </c>
      <c r="Y1473" s="28">
        <f>Y1474</f>
        <v>-2182.4000000000001</v>
      </c>
      <c r="Z1473" s="28">
        <f>Z1474</f>
        <v>0</v>
      </c>
      <c r="AA1473" s="28">
        <f>AA1474</f>
        <v>0</v>
      </c>
      <c r="AB1473" s="28">
        <f t="shared" si="1363"/>
        <v>169559.69999999998</v>
      </c>
      <c r="AC1473" s="28">
        <f t="shared" si="1364"/>
        <v>176106.79999999999</v>
      </c>
      <c r="AD1473" s="28">
        <f t="shared" si="1365"/>
        <v>176106.79999999999</v>
      </c>
      <c r="AE1473" s="28">
        <f>AE1474</f>
        <v>0</v>
      </c>
      <c r="AF1473" s="33"/>
      <c r="AG1473" s="34"/>
      <c r="AH1473" s="24" t="str">
        <f t="shared" si="1366"/>
        <v/>
      </c>
    </row>
    <row r="1474" ht="47.25">
      <c r="A1474" s="14" t="s">
        <v>959</v>
      </c>
      <c r="B1474" s="15"/>
      <c r="C1474" s="14"/>
      <c r="D1474" s="14"/>
      <c r="E1474" s="31" t="s">
        <v>150</v>
      </c>
      <c r="F1474" s="32">
        <f>F1475+F1477</f>
        <v>171742.09999999998</v>
      </c>
      <c r="G1474" s="32">
        <f>G1475+G1477</f>
        <v>176106.79999999999</v>
      </c>
      <c r="H1474" s="32">
        <f>H1475+H1477</f>
        <v>176106.79999999999</v>
      </c>
      <c r="I1474" s="32">
        <f>I1475+I1477</f>
        <v>0</v>
      </c>
      <c r="J1474" s="32">
        <f>J1475+J1477</f>
        <v>0</v>
      </c>
      <c r="K1474" s="32">
        <f>K1475+K1477</f>
        <v>0</v>
      </c>
      <c r="L1474" s="32">
        <f t="shared" si="1367"/>
        <v>171742.09999999998</v>
      </c>
      <c r="M1474" s="32">
        <f t="shared" si="1368"/>
        <v>176106.79999999999</v>
      </c>
      <c r="N1474" s="32">
        <f t="shared" si="1369"/>
        <v>176106.79999999999</v>
      </c>
      <c r="O1474" s="32">
        <f>O1475+O1477</f>
        <v>0</v>
      </c>
      <c r="P1474" s="32">
        <f>P1475+P1477</f>
        <v>0</v>
      </c>
      <c r="Q1474" s="32">
        <f>Q1475+Q1477</f>
        <v>0</v>
      </c>
      <c r="R1474" s="32">
        <f t="shared" si="1373"/>
        <v>171742.09999999998</v>
      </c>
      <c r="S1474" s="32">
        <f t="shared" si="1374"/>
        <v>176106.79999999999</v>
      </c>
      <c r="T1474" s="32">
        <f t="shared" si="1375"/>
        <v>176106.79999999999</v>
      </c>
      <c r="U1474" s="32">
        <f>U1475+U1477</f>
        <v>0</v>
      </c>
      <c r="V1474" s="32">
        <f t="shared" si="1370"/>
        <v>171742.09999999998</v>
      </c>
      <c r="W1474" s="32">
        <f t="shared" si="1371"/>
        <v>176106.79999999999</v>
      </c>
      <c r="X1474" s="32">
        <f t="shared" si="1372"/>
        <v>176106.79999999999</v>
      </c>
      <c r="Y1474" s="32">
        <f>Y1475+Y1477</f>
        <v>-2182.4000000000001</v>
      </c>
      <c r="Z1474" s="32">
        <f>Z1475+Z1477</f>
        <v>0</v>
      </c>
      <c r="AA1474" s="32">
        <f>AA1475+AA1477</f>
        <v>0</v>
      </c>
      <c r="AB1474" s="32">
        <f t="shared" si="1363"/>
        <v>169559.69999999998</v>
      </c>
      <c r="AC1474" s="32">
        <f t="shared" si="1364"/>
        <v>176106.79999999999</v>
      </c>
      <c r="AD1474" s="32">
        <f t="shared" si="1365"/>
        <v>176106.79999999999</v>
      </c>
      <c r="AE1474" s="32">
        <f>AE1475+AE1477</f>
        <v>0</v>
      </c>
      <c r="AF1474" s="33"/>
      <c r="AG1474" s="34"/>
      <c r="AH1474" s="1" t="str">
        <f t="shared" si="1366"/>
        <v/>
      </c>
    </row>
    <row r="1475" ht="94.5">
      <c r="A1475" s="14" t="s">
        <v>959</v>
      </c>
      <c r="B1475" s="15" t="s">
        <v>151</v>
      </c>
      <c r="C1475" s="14"/>
      <c r="D1475" s="14"/>
      <c r="E1475" s="31" t="s">
        <v>152</v>
      </c>
      <c r="F1475" s="32">
        <f>F1476</f>
        <v>154874.29999999999</v>
      </c>
      <c r="G1475" s="32">
        <f>G1476</f>
        <v>159239</v>
      </c>
      <c r="H1475" s="32">
        <f>H1476</f>
        <v>159239</v>
      </c>
      <c r="I1475" s="32">
        <f>I1476</f>
        <v>0</v>
      </c>
      <c r="J1475" s="32">
        <f>J1476</f>
        <v>0</v>
      </c>
      <c r="K1475" s="32">
        <f>K1476</f>
        <v>0</v>
      </c>
      <c r="L1475" s="32">
        <f t="shared" si="1367"/>
        <v>154874.29999999999</v>
      </c>
      <c r="M1475" s="32">
        <f t="shared" si="1368"/>
        <v>159239</v>
      </c>
      <c r="N1475" s="32">
        <f t="shared" si="1369"/>
        <v>159239</v>
      </c>
      <c r="O1475" s="32">
        <f>O1476</f>
        <v>0</v>
      </c>
      <c r="P1475" s="32">
        <f>P1476</f>
        <v>0</v>
      </c>
      <c r="Q1475" s="32">
        <f>Q1476</f>
        <v>0</v>
      </c>
      <c r="R1475" s="32">
        <f t="shared" si="1373"/>
        <v>154874.29999999999</v>
      </c>
      <c r="S1475" s="32">
        <f t="shared" si="1374"/>
        <v>159239</v>
      </c>
      <c r="T1475" s="32">
        <f t="shared" si="1375"/>
        <v>159239</v>
      </c>
      <c r="U1475" s="32">
        <f>U1476</f>
        <v>0</v>
      </c>
      <c r="V1475" s="32">
        <f t="shared" si="1370"/>
        <v>154874.29999999999</v>
      </c>
      <c r="W1475" s="32">
        <f t="shared" si="1371"/>
        <v>159239</v>
      </c>
      <c r="X1475" s="32">
        <f t="shared" si="1372"/>
        <v>159239</v>
      </c>
      <c r="Y1475" s="32">
        <f>Y1476</f>
        <v>-2182.4000000000001</v>
      </c>
      <c r="Z1475" s="32">
        <f>Z1476</f>
        <v>0</v>
      </c>
      <c r="AA1475" s="32">
        <f>AA1476</f>
        <v>0</v>
      </c>
      <c r="AB1475" s="32">
        <f t="shared" si="1363"/>
        <v>152691.89999999999</v>
      </c>
      <c r="AC1475" s="32">
        <f t="shared" si="1364"/>
        <v>159239</v>
      </c>
      <c r="AD1475" s="32">
        <f t="shared" si="1365"/>
        <v>159239</v>
      </c>
      <c r="AE1475" s="32">
        <f>AE1476</f>
        <v>0</v>
      </c>
      <c r="AF1475" s="33"/>
      <c r="AG1475" s="34"/>
      <c r="AH1475" s="1" t="str">
        <f t="shared" si="1366"/>
        <v/>
      </c>
    </row>
    <row r="1476">
      <c r="A1476" s="14" t="s">
        <v>959</v>
      </c>
      <c r="B1476" s="15">
        <v>100</v>
      </c>
      <c r="C1476" s="14" t="s">
        <v>31</v>
      </c>
      <c r="D1476" s="14" t="s">
        <v>32</v>
      </c>
      <c r="E1476" s="31" t="s">
        <v>33</v>
      </c>
      <c r="F1476" s="32">
        <v>154874.29999999999</v>
      </c>
      <c r="G1476" s="32">
        <v>159239</v>
      </c>
      <c r="H1476" s="32">
        <v>159239</v>
      </c>
      <c r="I1476" s="32"/>
      <c r="J1476" s="32"/>
      <c r="K1476" s="32"/>
      <c r="L1476" s="32">
        <f t="shared" si="1367"/>
        <v>154874.29999999999</v>
      </c>
      <c r="M1476" s="32">
        <f t="shared" si="1368"/>
        <v>159239</v>
      </c>
      <c r="N1476" s="32">
        <f t="shared" si="1369"/>
        <v>159239</v>
      </c>
      <c r="O1476" s="32"/>
      <c r="P1476" s="32"/>
      <c r="Q1476" s="32"/>
      <c r="R1476" s="32">
        <f t="shared" si="1373"/>
        <v>154874.29999999999</v>
      </c>
      <c r="S1476" s="32">
        <f t="shared" si="1374"/>
        <v>159239</v>
      </c>
      <c r="T1476" s="32">
        <f t="shared" si="1375"/>
        <v>159239</v>
      </c>
      <c r="U1476" s="32"/>
      <c r="V1476" s="32">
        <f t="shared" si="1370"/>
        <v>154874.29999999999</v>
      </c>
      <c r="W1476" s="32">
        <f t="shared" si="1371"/>
        <v>159239</v>
      </c>
      <c r="X1476" s="32">
        <f t="shared" si="1372"/>
        <v>159239</v>
      </c>
      <c r="Y1476" s="32">
        <v>-2182.4000000000001</v>
      </c>
      <c r="Z1476" s="32"/>
      <c r="AA1476" s="32"/>
      <c r="AB1476" s="32">
        <f t="shared" si="1363"/>
        <v>152691.89999999999</v>
      </c>
      <c r="AC1476" s="32">
        <f t="shared" si="1364"/>
        <v>159239</v>
      </c>
      <c r="AD1476" s="32">
        <f t="shared" si="1365"/>
        <v>159239</v>
      </c>
      <c r="AE1476" s="32"/>
      <c r="AF1476" s="33"/>
      <c r="AG1476" s="34"/>
      <c r="AH1476" s="1" t="str">
        <f t="shared" si="1366"/>
        <v>0113</v>
      </c>
    </row>
    <row r="1477" ht="31.5">
      <c r="A1477" s="14" t="s">
        <v>959</v>
      </c>
      <c r="B1477" s="15" t="s">
        <v>48</v>
      </c>
      <c r="C1477" s="14"/>
      <c r="D1477" s="14"/>
      <c r="E1477" s="31" t="s">
        <v>49</v>
      </c>
      <c r="F1477" s="32">
        <f>F1478</f>
        <v>16867.799999999999</v>
      </c>
      <c r="G1477" s="32">
        <f>G1478</f>
        <v>16867.799999999999</v>
      </c>
      <c r="H1477" s="32">
        <f>H1478</f>
        <v>16867.799999999999</v>
      </c>
      <c r="I1477" s="32">
        <f>I1478</f>
        <v>0</v>
      </c>
      <c r="J1477" s="32">
        <f>J1478</f>
        <v>0</v>
      </c>
      <c r="K1477" s="32">
        <f>K1478</f>
        <v>0</v>
      </c>
      <c r="L1477" s="32">
        <f t="shared" si="1367"/>
        <v>16867.799999999999</v>
      </c>
      <c r="M1477" s="32">
        <f t="shared" si="1368"/>
        <v>16867.799999999999</v>
      </c>
      <c r="N1477" s="32">
        <f t="shared" si="1369"/>
        <v>16867.799999999999</v>
      </c>
      <c r="O1477" s="32">
        <f>O1478</f>
        <v>0</v>
      </c>
      <c r="P1477" s="32">
        <f>P1478</f>
        <v>0</v>
      </c>
      <c r="Q1477" s="32">
        <f>Q1478</f>
        <v>0</v>
      </c>
      <c r="R1477" s="32">
        <f t="shared" si="1373"/>
        <v>16867.799999999999</v>
      </c>
      <c r="S1477" s="32">
        <f t="shared" si="1374"/>
        <v>16867.799999999999</v>
      </c>
      <c r="T1477" s="32">
        <f t="shared" si="1375"/>
        <v>16867.799999999999</v>
      </c>
      <c r="U1477" s="32">
        <f>U1478</f>
        <v>0</v>
      </c>
      <c r="V1477" s="32">
        <f t="shared" si="1370"/>
        <v>16867.799999999999</v>
      </c>
      <c r="W1477" s="32">
        <f t="shared" si="1371"/>
        <v>16867.799999999999</v>
      </c>
      <c r="X1477" s="32">
        <f t="shared" si="1372"/>
        <v>16867.799999999999</v>
      </c>
      <c r="Y1477" s="32">
        <f>Y1478</f>
        <v>0</v>
      </c>
      <c r="Z1477" s="32">
        <f>Z1478</f>
        <v>0</v>
      </c>
      <c r="AA1477" s="32">
        <f>AA1478</f>
        <v>0</v>
      </c>
      <c r="AB1477" s="32">
        <f t="shared" si="1363"/>
        <v>16867.799999999999</v>
      </c>
      <c r="AC1477" s="32">
        <f t="shared" si="1364"/>
        <v>16867.799999999999</v>
      </c>
      <c r="AD1477" s="32">
        <f t="shared" si="1365"/>
        <v>16867.799999999999</v>
      </c>
      <c r="AE1477" s="32">
        <f>AE1478</f>
        <v>0</v>
      </c>
      <c r="AF1477" s="33"/>
      <c r="AG1477" s="34"/>
      <c r="AH1477" s="1" t="str">
        <f t="shared" si="1366"/>
        <v/>
      </c>
    </row>
    <row r="1478">
      <c r="A1478" s="14" t="s">
        <v>959</v>
      </c>
      <c r="B1478" s="15">
        <v>200</v>
      </c>
      <c r="C1478" s="14" t="s">
        <v>31</v>
      </c>
      <c r="D1478" s="14" t="s">
        <v>32</v>
      </c>
      <c r="E1478" s="31" t="s">
        <v>33</v>
      </c>
      <c r="F1478" s="32">
        <v>16867.799999999999</v>
      </c>
      <c r="G1478" s="32">
        <v>16867.799999999999</v>
      </c>
      <c r="H1478" s="32">
        <v>16867.799999999999</v>
      </c>
      <c r="I1478" s="32"/>
      <c r="J1478" s="32"/>
      <c r="K1478" s="32"/>
      <c r="L1478" s="32">
        <f t="shared" si="1367"/>
        <v>16867.799999999999</v>
      </c>
      <c r="M1478" s="32">
        <f t="shared" si="1368"/>
        <v>16867.799999999999</v>
      </c>
      <c r="N1478" s="32">
        <f t="shared" si="1369"/>
        <v>16867.799999999999</v>
      </c>
      <c r="O1478" s="32"/>
      <c r="P1478" s="32"/>
      <c r="Q1478" s="32"/>
      <c r="R1478" s="32">
        <f t="shared" si="1373"/>
        <v>16867.799999999999</v>
      </c>
      <c r="S1478" s="32">
        <f t="shared" si="1374"/>
        <v>16867.799999999999</v>
      </c>
      <c r="T1478" s="32">
        <f t="shared" si="1375"/>
        <v>16867.799999999999</v>
      </c>
      <c r="U1478" s="32"/>
      <c r="V1478" s="32">
        <f t="shared" si="1370"/>
        <v>16867.799999999999</v>
      </c>
      <c r="W1478" s="32">
        <f t="shared" si="1371"/>
        <v>16867.799999999999</v>
      </c>
      <c r="X1478" s="32">
        <f t="shared" si="1372"/>
        <v>16867.799999999999</v>
      </c>
      <c r="Y1478" s="32"/>
      <c r="Z1478" s="32"/>
      <c r="AA1478" s="32"/>
      <c r="AB1478" s="32">
        <f t="shared" si="1363"/>
        <v>16867.799999999999</v>
      </c>
      <c r="AC1478" s="32">
        <f t="shared" si="1364"/>
        <v>16867.799999999999</v>
      </c>
      <c r="AD1478" s="32">
        <f t="shared" si="1365"/>
        <v>16867.799999999999</v>
      </c>
      <c r="AE1478" s="32"/>
      <c r="AF1478" s="33"/>
      <c r="AG1478" s="34"/>
      <c r="AH1478" s="1" t="str">
        <f t="shared" si="1366"/>
        <v>0113</v>
      </c>
    </row>
    <row r="1479" s="24" customFormat="1" ht="31.5">
      <c r="A1479" s="25" t="s">
        <v>960</v>
      </c>
      <c r="B1479" s="26"/>
      <c r="C1479" s="25"/>
      <c r="D1479" s="25"/>
      <c r="E1479" s="27" t="s">
        <v>961</v>
      </c>
      <c r="F1479" s="28">
        <f>F1480</f>
        <v>141727.89999999999</v>
      </c>
      <c r="G1479" s="28">
        <f>G1480</f>
        <v>145115.30000000002</v>
      </c>
      <c r="H1479" s="28">
        <f>H1480</f>
        <v>145115.30000000002</v>
      </c>
      <c r="I1479" s="28">
        <f>I1480</f>
        <v>0</v>
      </c>
      <c r="J1479" s="28">
        <f>J1480</f>
        <v>0</v>
      </c>
      <c r="K1479" s="28">
        <f>K1480</f>
        <v>0</v>
      </c>
      <c r="L1479" s="28">
        <f t="shared" si="1367"/>
        <v>141727.89999999999</v>
      </c>
      <c r="M1479" s="28">
        <f t="shared" si="1368"/>
        <v>145115.30000000002</v>
      </c>
      <c r="N1479" s="28">
        <f t="shared" si="1369"/>
        <v>145115.30000000002</v>
      </c>
      <c r="O1479" s="28">
        <f>O1480</f>
        <v>0</v>
      </c>
      <c r="P1479" s="28">
        <f>P1480</f>
        <v>0</v>
      </c>
      <c r="Q1479" s="28">
        <f>Q1480</f>
        <v>0</v>
      </c>
      <c r="R1479" s="28">
        <f t="shared" si="1373"/>
        <v>141727.89999999999</v>
      </c>
      <c r="S1479" s="28">
        <f t="shared" si="1374"/>
        <v>145115.30000000002</v>
      </c>
      <c r="T1479" s="28">
        <f t="shared" si="1375"/>
        <v>145115.30000000002</v>
      </c>
      <c r="U1479" s="28">
        <f>U1480</f>
        <v>0</v>
      </c>
      <c r="V1479" s="28">
        <f t="shared" si="1370"/>
        <v>141727.89999999999</v>
      </c>
      <c r="W1479" s="28">
        <f t="shared" si="1371"/>
        <v>145115.30000000002</v>
      </c>
      <c r="X1479" s="28">
        <f t="shared" si="1372"/>
        <v>145115.30000000002</v>
      </c>
      <c r="Y1479" s="28">
        <f>Y1480</f>
        <v>3982.4639999999999</v>
      </c>
      <c r="Z1479" s="28">
        <f>Z1480</f>
        <v>4519.8239999999996</v>
      </c>
      <c r="AA1479" s="28">
        <f>AA1480</f>
        <v>4519.8239999999996</v>
      </c>
      <c r="AB1479" s="28">
        <f t="shared" si="1363"/>
        <v>145710.364</v>
      </c>
      <c r="AC1479" s="28">
        <f t="shared" si="1364"/>
        <v>149635.12400000001</v>
      </c>
      <c r="AD1479" s="28">
        <f t="shared" si="1365"/>
        <v>149635.12400000001</v>
      </c>
      <c r="AE1479" s="28">
        <f>AE1480</f>
        <v>0</v>
      </c>
      <c r="AF1479" s="29"/>
      <c r="AG1479" s="30"/>
      <c r="AH1479" s="24" t="str">
        <f t="shared" si="1366"/>
        <v/>
      </c>
    </row>
    <row r="1480" ht="47.25">
      <c r="A1480" s="14" t="s">
        <v>962</v>
      </c>
      <c r="B1480" s="15"/>
      <c r="C1480" s="14"/>
      <c r="D1480" s="14"/>
      <c r="E1480" s="31" t="s">
        <v>150</v>
      </c>
      <c r="F1480" s="32">
        <f>F1481+F1483+F1485</f>
        <v>141727.89999999999</v>
      </c>
      <c r="G1480" s="32">
        <f>G1481+G1483+G1485</f>
        <v>145115.30000000002</v>
      </c>
      <c r="H1480" s="32">
        <f>H1481+H1483+H1485</f>
        <v>145115.30000000002</v>
      </c>
      <c r="I1480" s="32">
        <f>I1481+I1483+I1485</f>
        <v>0</v>
      </c>
      <c r="J1480" s="32">
        <f>J1481+J1483+J1485</f>
        <v>0</v>
      </c>
      <c r="K1480" s="32">
        <f>K1481+K1483+K1485</f>
        <v>0</v>
      </c>
      <c r="L1480" s="32">
        <f t="shared" si="1367"/>
        <v>141727.89999999999</v>
      </c>
      <c r="M1480" s="32">
        <f t="shared" si="1368"/>
        <v>145115.30000000002</v>
      </c>
      <c r="N1480" s="32">
        <f t="shared" si="1369"/>
        <v>145115.30000000002</v>
      </c>
      <c r="O1480" s="32">
        <f>O1481+O1483+O1485</f>
        <v>0</v>
      </c>
      <c r="P1480" s="32">
        <f>P1481+P1483+P1485</f>
        <v>0</v>
      </c>
      <c r="Q1480" s="32">
        <f>Q1481+Q1483+Q1485</f>
        <v>0</v>
      </c>
      <c r="R1480" s="32">
        <f t="shared" si="1373"/>
        <v>141727.89999999999</v>
      </c>
      <c r="S1480" s="32">
        <f t="shared" si="1374"/>
        <v>145115.30000000002</v>
      </c>
      <c r="T1480" s="32">
        <f t="shared" si="1375"/>
        <v>145115.30000000002</v>
      </c>
      <c r="U1480" s="32">
        <f>U1481+U1483+U1485</f>
        <v>0</v>
      </c>
      <c r="V1480" s="32">
        <f t="shared" si="1370"/>
        <v>141727.89999999999</v>
      </c>
      <c r="W1480" s="32">
        <f t="shared" si="1371"/>
        <v>145115.30000000002</v>
      </c>
      <c r="X1480" s="32">
        <f t="shared" si="1372"/>
        <v>145115.30000000002</v>
      </c>
      <c r="Y1480" s="32">
        <f>Y1481+Y1483+Y1485</f>
        <v>3982.4639999999999</v>
      </c>
      <c r="Z1480" s="32">
        <f>Z1481+Z1483+Z1485</f>
        <v>4519.8239999999996</v>
      </c>
      <c r="AA1480" s="32">
        <f>AA1481+AA1483+AA1485</f>
        <v>4519.8239999999996</v>
      </c>
      <c r="AB1480" s="32">
        <f t="shared" si="1363"/>
        <v>145710.364</v>
      </c>
      <c r="AC1480" s="32">
        <f t="shared" si="1364"/>
        <v>149635.12400000001</v>
      </c>
      <c r="AD1480" s="32">
        <f t="shared" si="1365"/>
        <v>149635.12400000001</v>
      </c>
      <c r="AE1480" s="32">
        <f>AE1481+AE1483+AE1485</f>
        <v>0</v>
      </c>
      <c r="AF1480" s="33"/>
      <c r="AG1480" s="34"/>
      <c r="AH1480" s="1" t="str">
        <f t="shared" si="1366"/>
        <v/>
      </c>
    </row>
    <row r="1481" ht="94.5">
      <c r="A1481" s="14" t="s">
        <v>962</v>
      </c>
      <c r="B1481" s="15" t="s">
        <v>151</v>
      </c>
      <c r="C1481" s="14"/>
      <c r="D1481" s="14"/>
      <c r="E1481" s="31" t="s">
        <v>152</v>
      </c>
      <c r="F1481" s="32">
        <f>F1482</f>
        <v>120195.29999999999</v>
      </c>
      <c r="G1481" s="32">
        <f>G1482</f>
        <v>123582.70000000001</v>
      </c>
      <c r="H1481" s="32">
        <f>H1482</f>
        <v>123582.70000000001</v>
      </c>
      <c r="I1481" s="32">
        <f>I1482</f>
        <v>0</v>
      </c>
      <c r="J1481" s="32">
        <f>J1482</f>
        <v>0</v>
      </c>
      <c r="K1481" s="32">
        <f>K1482</f>
        <v>0</v>
      </c>
      <c r="L1481" s="32">
        <f t="shared" si="1367"/>
        <v>120195.29999999999</v>
      </c>
      <c r="M1481" s="32">
        <f t="shared" si="1368"/>
        <v>123582.70000000001</v>
      </c>
      <c r="N1481" s="32">
        <f t="shared" si="1369"/>
        <v>123582.70000000001</v>
      </c>
      <c r="O1481" s="32">
        <f>O1482</f>
        <v>0</v>
      </c>
      <c r="P1481" s="32">
        <f>P1482</f>
        <v>0</v>
      </c>
      <c r="Q1481" s="32">
        <f>Q1482</f>
        <v>0</v>
      </c>
      <c r="R1481" s="32">
        <f t="shared" si="1373"/>
        <v>120195.29999999999</v>
      </c>
      <c r="S1481" s="32">
        <f t="shared" si="1374"/>
        <v>123582.70000000001</v>
      </c>
      <c r="T1481" s="32">
        <f t="shared" si="1375"/>
        <v>123582.70000000001</v>
      </c>
      <c r="U1481" s="32">
        <f>U1482</f>
        <v>0</v>
      </c>
      <c r="V1481" s="32">
        <f t="shared" si="1370"/>
        <v>120195.29999999999</v>
      </c>
      <c r="W1481" s="32">
        <f t="shared" si="1371"/>
        <v>123582.70000000001</v>
      </c>
      <c r="X1481" s="32">
        <f t="shared" si="1372"/>
        <v>123582.70000000001</v>
      </c>
      <c r="Y1481" s="32">
        <f>Y1482</f>
        <v>-212.39699999999993</v>
      </c>
      <c r="Z1481" s="32">
        <f>Z1482</f>
        <v>2621.5039999999999</v>
      </c>
      <c r="AA1481" s="32">
        <f>AA1482</f>
        <v>2621.5039999999999</v>
      </c>
      <c r="AB1481" s="32">
        <f t="shared" si="1363"/>
        <v>119982.90299999999</v>
      </c>
      <c r="AC1481" s="32">
        <f t="shared" si="1364"/>
        <v>126204.20400000001</v>
      </c>
      <c r="AD1481" s="32">
        <f t="shared" si="1365"/>
        <v>126204.20400000001</v>
      </c>
      <c r="AE1481" s="32">
        <f>AE1482</f>
        <v>0</v>
      </c>
      <c r="AF1481" s="33"/>
      <c r="AG1481" s="34"/>
      <c r="AH1481" s="1" t="str">
        <f t="shared" si="1366"/>
        <v/>
      </c>
    </row>
    <row r="1482">
      <c r="A1482" s="14" t="s">
        <v>962</v>
      </c>
      <c r="B1482" s="15" t="s">
        <v>151</v>
      </c>
      <c r="C1482" s="14" t="s">
        <v>31</v>
      </c>
      <c r="D1482" s="14" t="s">
        <v>32</v>
      </c>
      <c r="E1482" s="31" t="s">
        <v>33</v>
      </c>
      <c r="F1482" s="32">
        <v>120195.29999999999</v>
      </c>
      <c r="G1482" s="32">
        <v>123582.70000000001</v>
      </c>
      <c r="H1482" s="32">
        <v>123582.70000000001</v>
      </c>
      <c r="I1482" s="32"/>
      <c r="J1482" s="32"/>
      <c r="K1482" s="32"/>
      <c r="L1482" s="32">
        <f t="shared" si="1367"/>
        <v>120195.29999999999</v>
      </c>
      <c r="M1482" s="32">
        <f t="shared" si="1368"/>
        <v>123582.70000000001</v>
      </c>
      <c r="N1482" s="32">
        <f t="shared" si="1369"/>
        <v>123582.70000000001</v>
      </c>
      <c r="O1482" s="32"/>
      <c r="P1482" s="32"/>
      <c r="Q1482" s="32"/>
      <c r="R1482" s="32">
        <f t="shared" si="1373"/>
        <v>120195.29999999999</v>
      </c>
      <c r="S1482" s="32">
        <f t="shared" si="1374"/>
        <v>123582.70000000001</v>
      </c>
      <c r="T1482" s="32">
        <f t="shared" si="1375"/>
        <v>123582.70000000001</v>
      </c>
      <c r="U1482" s="32"/>
      <c r="V1482" s="32">
        <f t="shared" si="1370"/>
        <v>120195.29999999999</v>
      </c>
      <c r="W1482" s="32">
        <f t="shared" si="1371"/>
        <v>123582.70000000001</v>
      </c>
      <c r="X1482" s="32">
        <f t="shared" si="1372"/>
        <v>123582.70000000001</v>
      </c>
      <c r="Y1482" s="32">
        <f>1481.303-1693.7</f>
        <v>-212.39699999999993</v>
      </c>
      <c r="Z1482" s="32">
        <v>2621.5039999999999</v>
      </c>
      <c r="AA1482" s="32">
        <v>2621.5039999999999</v>
      </c>
      <c r="AB1482" s="32">
        <f t="shared" si="1363"/>
        <v>119982.90299999999</v>
      </c>
      <c r="AC1482" s="32">
        <f t="shared" si="1364"/>
        <v>126204.20400000001</v>
      </c>
      <c r="AD1482" s="32">
        <f t="shared" si="1365"/>
        <v>126204.20400000001</v>
      </c>
      <c r="AE1482" s="32"/>
      <c r="AF1482" s="33"/>
      <c r="AG1482" s="34"/>
      <c r="AH1482" s="1" t="str">
        <f t="shared" si="1366"/>
        <v>0113</v>
      </c>
    </row>
    <row r="1483" ht="31.5">
      <c r="A1483" s="14" t="s">
        <v>962</v>
      </c>
      <c r="B1483" s="15" t="s">
        <v>48</v>
      </c>
      <c r="C1483" s="14"/>
      <c r="D1483" s="14"/>
      <c r="E1483" s="31" t="s">
        <v>49</v>
      </c>
      <c r="F1483" s="32">
        <f>F1484</f>
        <v>21510.599999999999</v>
      </c>
      <c r="G1483" s="32">
        <f>G1484</f>
        <v>21510.599999999999</v>
      </c>
      <c r="H1483" s="32">
        <f>H1484</f>
        <v>21510.599999999999</v>
      </c>
      <c r="I1483" s="32">
        <f>I1484</f>
        <v>0</v>
      </c>
      <c r="J1483" s="32">
        <f>J1484</f>
        <v>0</v>
      </c>
      <c r="K1483" s="32">
        <f>K1484</f>
        <v>0</v>
      </c>
      <c r="L1483" s="32">
        <f t="shared" si="1367"/>
        <v>21510.599999999999</v>
      </c>
      <c r="M1483" s="32">
        <f t="shared" si="1368"/>
        <v>21510.599999999999</v>
      </c>
      <c r="N1483" s="32">
        <f t="shared" si="1369"/>
        <v>21510.599999999999</v>
      </c>
      <c r="O1483" s="32">
        <f>O1484</f>
        <v>0</v>
      </c>
      <c r="P1483" s="32">
        <f>P1484</f>
        <v>0</v>
      </c>
      <c r="Q1483" s="32">
        <f>Q1484</f>
        <v>0</v>
      </c>
      <c r="R1483" s="32">
        <f t="shared" si="1373"/>
        <v>21510.599999999999</v>
      </c>
      <c r="S1483" s="32">
        <f t="shared" si="1374"/>
        <v>21510.599999999999</v>
      </c>
      <c r="T1483" s="32">
        <f t="shared" si="1375"/>
        <v>21510.599999999999</v>
      </c>
      <c r="U1483" s="32">
        <f>U1484</f>
        <v>0</v>
      </c>
      <c r="V1483" s="32">
        <f t="shared" si="1370"/>
        <v>21510.599999999999</v>
      </c>
      <c r="W1483" s="32">
        <f t="shared" si="1371"/>
        <v>21510.599999999999</v>
      </c>
      <c r="X1483" s="32">
        <f t="shared" si="1372"/>
        <v>21510.599999999999</v>
      </c>
      <c r="Y1483" s="32">
        <f>Y1484</f>
        <v>4194.8609999999999</v>
      </c>
      <c r="Z1483" s="32">
        <f>Z1484</f>
        <v>1898.3199999999999</v>
      </c>
      <c r="AA1483" s="32">
        <f>AA1484</f>
        <v>1898.3199999999999</v>
      </c>
      <c r="AB1483" s="32">
        <f t="shared" si="1363"/>
        <v>25705.460999999999</v>
      </c>
      <c r="AC1483" s="32">
        <f t="shared" si="1364"/>
        <v>23408.919999999998</v>
      </c>
      <c r="AD1483" s="32">
        <f t="shared" si="1365"/>
        <v>23408.919999999998</v>
      </c>
      <c r="AE1483" s="32">
        <f>AE1484</f>
        <v>0</v>
      </c>
      <c r="AF1483" s="33"/>
      <c r="AG1483" s="34"/>
      <c r="AH1483" s="1" t="str">
        <f t="shared" si="1366"/>
        <v/>
      </c>
    </row>
    <row r="1484">
      <c r="A1484" s="14" t="s">
        <v>962</v>
      </c>
      <c r="B1484" s="15" t="s">
        <v>48</v>
      </c>
      <c r="C1484" s="14" t="s">
        <v>31</v>
      </c>
      <c r="D1484" s="14" t="s">
        <v>32</v>
      </c>
      <c r="E1484" s="31" t="s">
        <v>33</v>
      </c>
      <c r="F1484" s="32">
        <v>21510.599999999999</v>
      </c>
      <c r="G1484" s="32">
        <v>21510.599999999999</v>
      </c>
      <c r="H1484" s="32">
        <v>21510.599999999999</v>
      </c>
      <c r="I1484" s="32"/>
      <c r="J1484" s="32"/>
      <c r="K1484" s="32"/>
      <c r="L1484" s="32">
        <f t="shared" si="1367"/>
        <v>21510.599999999999</v>
      </c>
      <c r="M1484" s="32">
        <f t="shared" si="1368"/>
        <v>21510.599999999999</v>
      </c>
      <c r="N1484" s="32">
        <f t="shared" si="1369"/>
        <v>21510.599999999999</v>
      </c>
      <c r="O1484" s="32"/>
      <c r="P1484" s="32"/>
      <c r="Q1484" s="32"/>
      <c r="R1484" s="32">
        <f t="shared" si="1373"/>
        <v>21510.599999999999</v>
      </c>
      <c r="S1484" s="32">
        <f t="shared" si="1374"/>
        <v>21510.599999999999</v>
      </c>
      <c r="T1484" s="32">
        <f t="shared" si="1375"/>
        <v>21510.599999999999</v>
      </c>
      <c r="U1484" s="32"/>
      <c r="V1484" s="32">
        <f t="shared" si="1370"/>
        <v>21510.599999999999</v>
      </c>
      <c r="W1484" s="32">
        <f t="shared" si="1371"/>
        <v>21510.599999999999</v>
      </c>
      <c r="X1484" s="32">
        <f t="shared" si="1372"/>
        <v>21510.599999999999</v>
      </c>
      <c r="Y1484" s="32">
        <v>4194.8609999999999</v>
      </c>
      <c r="Z1484" s="32">
        <v>1898.3199999999999</v>
      </c>
      <c r="AA1484" s="32">
        <v>1898.3199999999999</v>
      </c>
      <c r="AB1484" s="32">
        <f t="shared" si="1363"/>
        <v>25705.460999999999</v>
      </c>
      <c r="AC1484" s="32">
        <f t="shared" si="1364"/>
        <v>23408.919999999998</v>
      </c>
      <c r="AD1484" s="32">
        <f t="shared" si="1365"/>
        <v>23408.919999999998</v>
      </c>
      <c r="AE1484" s="32"/>
      <c r="AF1484" s="33"/>
      <c r="AG1484" s="34"/>
      <c r="AH1484" s="1" t="str">
        <f t="shared" si="1366"/>
        <v>0113</v>
      </c>
    </row>
    <row r="1485">
      <c r="A1485" s="14" t="s">
        <v>962</v>
      </c>
      <c r="B1485" s="15" t="s">
        <v>44</v>
      </c>
      <c r="C1485" s="14"/>
      <c r="D1485" s="14"/>
      <c r="E1485" s="31" t="s">
        <v>45</v>
      </c>
      <c r="F1485" s="32">
        <f>F1486</f>
        <v>22</v>
      </c>
      <c r="G1485" s="32">
        <f>G1486</f>
        <v>22</v>
      </c>
      <c r="H1485" s="32">
        <f>H1486</f>
        <v>22</v>
      </c>
      <c r="I1485" s="32">
        <f>I1486</f>
        <v>0</v>
      </c>
      <c r="J1485" s="32">
        <f>J1486</f>
        <v>0</v>
      </c>
      <c r="K1485" s="32">
        <f>K1486</f>
        <v>0</v>
      </c>
      <c r="L1485" s="32">
        <f t="shared" si="1367"/>
        <v>22</v>
      </c>
      <c r="M1485" s="32">
        <f t="shared" si="1368"/>
        <v>22</v>
      </c>
      <c r="N1485" s="32">
        <f t="shared" si="1369"/>
        <v>22</v>
      </c>
      <c r="O1485" s="32">
        <f>O1486</f>
        <v>0</v>
      </c>
      <c r="P1485" s="32">
        <f>P1486</f>
        <v>0</v>
      </c>
      <c r="Q1485" s="32">
        <f>Q1486</f>
        <v>0</v>
      </c>
      <c r="R1485" s="32">
        <f t="shared" si="1373"/>
        <v>22</v>
      </c>
      <c r="S1485" s="32">
        <f t="shared" si="1374"/>
        <v>22</v>
      </c>
      <c r="T1485" s="32">
        <f t="shared" si="1375"/>
        <v>22</v>
      </c>
      <c r="U1485" s="32">
        <f>U1486</f>
        <v>0</v>
      </c>
      <c r="V1485" s="32">
        <f t="shared" si="1370"/>
        <v>22</v>
      </c>
      <c r="W1485" s="32">
        <f t="shared" si="1371"/>
        <v>22</v>
      </c>
      <c r="X1485" s="32">
        <f t="shared" si="1372"/>
        <v>22</v>
      </c>
      <c r="Y1485" s="32">
        <f>Y1486</f>
        <v>0</v>
      </c>
      <c r="Z1485" s="32">
        <f>Z1486</f>
        <v>0</v>
      </c>
      <c r="AA1485" s="32">
        <f>AA1486</f>
        <v>0</v>
      </c>
      <c r="AB1485" s="32">
        <f t="shared" si="1363"/>
        <v>22</v>
      </c>
      <c r="AC1485" s="32">
        <f t="shared" si="1364"/>
        <v>22</v>
      </c>
      <c r="AD1485" s="32">
        <f t="shared" si="1365"/>
        <v>22</v>
      </c>
      <c r="AE1485" s="32">
        <f>AE1486</f>
        <v>0</v>
      </c>
      <c r="AF1485" s="33"/>
      <c r="AG1485" s="34"/>
      <c r="AH1485" s="1" t="str">
        <f t="shared" si="1366"/>
        <v/>
      </c>
    </row>
    <row r="1486">
      <c r="A1486" s="14" t="s">
        <v>962</v>
      </c>
      <c r="B1486" s="15" t="s">
        <v>44</v>
      </c>
      <c r="C1486" s="14" t="s">
        <v>31</v>
      </c>
      <c r="D1486" s="14" t="s">
        <v>32</v>
      </c>
      <c r="E1486" s="31" t="s">
        <v>33</v>
      </c>
      <c r="F1486" s="32">
        <v>22</v>
      </c>
      <c r="G1486" s="32">
        <v>22</v>
      </c>
      <c r="H1486" s="32">
        <v>22</v>
      </c>
      <c r="I1486" s="32"/>
      <c r="J1486" s="32"/>
      <c r="K1486" s="32"/>
      <c r="L1486" s="32">
        <f t="shared" si="1367"/>
        <v>22</v>
      </c>
      <c r="M1486" s="32">
        <f t="shared" si="1368"/>
        <v>22</v>
      </c>
      <c r="N1486" s="32">
        <f t="shared" si="1369"/>
        <v>22</v>
      </c>
      <c r="O1486" s="32"/>
      <c r="P1486" s="32"/>
      <c r="Q1486" s="32"/>
      <c r="R1486" s="32">
        <f t="shared" si="1373"/>
        <v>22</v>
      </c>
      <c r="S1486" s="32">
        <f t="shared" si="1374"/>
        <v>22</v>
      </c>
      <c r="T1486" s="32">
        <f t="shared" si="1375"/>
        <v>22</v>
      </c>
      <c r="U1486" s="32"/>
      <c r="V1486" s="32">
        <f t="shared" si="1370"/>
        <v>22</v>
      </c>
      <c r="W1486" s="32">
        <f t="shared" si="1371"/>
        <v>22</v>
      </c>
      <c r="X1486" s="32">
        <f t="shared" si="1372"/>
        <v>22</v>
      </c>
      <c r="Y1486" s="32"/>
      <c r="Z1486" s="32"/>
      <c r="AA1486" s="32"/>
      <c r="AB1486" s="32">
        <f t="shared" si="1363"/>
        <v>22</v>
      </c>
      <c r="AC1486" s="32">
        <f t="shared" si="1364"/>
        <v>22</v>
      </c>
      <c r="AD1486" s="32">
        <f t="shared" si="1365"/>
        <v>22</v>
      </c>
      <c r="AE1486" s="32"/>
      <c r="AF1486" s="33"/>
      <c r="AG1486" s="34"/>
      <c r="AH1486" s="1" t="str">
        <f t="shared" si="1366"/>
        <v>0113</v>
      </c>
    </row>
    <row r="1487" s="24" customFormat="1" ht="63">
      <c r="A1487" s="25" t="s">
        <v>963</v>
      </c>
      <c r="B1487" s="26"/>
      <c r="C1487" s="25"/>
      <c r="D1487" s="25"/>
      <c r="E1487" s="27" t="s">
        <v>964</v>
      </c>
      <c r="F1487" s="28">
        <f>F1488+F1496+F1501</f>
        <v>364786.90000000002</v>
      </c>
      <c r="G1487" s="28">
        <f>G1488+G1496+G1501</f>
        <v>346166.59999999998</v>
      </c>
      <c r="H1487" s="28">
        <f>H1488+H1496+H1501</f>
        <v>338781.79999999993</v>
      </c>
      <c r="I1487" s="28">
        <f>I1488+I1496+I1501</f>
        <v>0</v>
      </c>
      <c r="J1487" s="28">
        <f>J1488+J1496+J1501</f>
        <v>0</v>
      </c>
      <c r="K1487" s="28">
        <f>K1488+K1496+K1501</f>
        <v>0</v>
      </c>
      <c r="L1487" s="28">
        <f t="shared" si="1367"/>
        <v>364786.90000000002</v>
      </c>
      <c r="M1487" s="28">
        <f t="shared" si="1368"/>
        <v>346166.59999999998</v>
      </c>
      <c r="N1487" s="28">
        <f t="shared" si="1369"/>
        <v>338781.79999999993</v>
      </c>
      <c r="O1487" s="28">
        <f>O1488+O1496+O1501</f>
        <v>5901.3069999999998</v>
      </c>
      <c r="P1487" s="28">
        <f>P1488+P1496+P1501</f>
        <v>0</v>
      </c>
      <c r="Q1487" s="28">
        <f>Q1488+Q1496+Q1501</f>
        <v>0</v>
      </c>
      <c r="R1487" s="28">
        <f t="shared" si="1373"/>
        <v>370688.20699999999</v>
      </c>
      <c r="S1487" s="28">
        <f t="shared" si="1374"/>
        <v>346166.59999999998</v>
      </c>
      <c r="T1487" s="28">
        <f t="shared" si="1375"/>
        <v>338781.79999999993</v>
      </c>
      <c r="U1487" s="28">
        <f>U1488+U1496+U1501</f>
        <v>0</v>
      </c>
      <c r="V1487" s="28">
        <f t="shared" si="1370"/>
        <v>370688.20699999999</v>
      </c>
      <c r="W1487" s="28">
        <f t="shared" si="1371"/>
        <v>346166.59999999998</v>
      </c>
      <c r="X1487" s="28">
        <f t="shared" si="1372"/>
        <v>338781.79999999993</v>
      </c>
      <c r="Y1487" s="28">
        <f>Y1488+Y1496+Y1501</f>
        <v>-2327.703</v>
      </c>
      <c r="Z1487" s="28">
        <f>Z1488+Z1496+Z1501</f>
        <v>0</v>
      </c>
      <c r="AA1487" s="28">
        <f>AA1488+AA1496+AA1501</f>
        <v>0</v>
      </c>
      <c r="AB1487" s="28">
        <f t="shared" si="1363"/>
        <v>368360.50400000002</v>
      </c>
      <c r="AC1487" s="28">
        <f t="shared" si="1364"/>
        <v>346166.59999999998</v>
      </c>
      <c r="AD1487" s="28">
        <f t="shared" si="1365"/>
        <v>338781.79999999993</v>
      </c>
      <c r="AE1487" s="28">
        <f>AE1488+AE1496+AE1501</f>
        <v>0</v>
      </c>
      <c r="AF1487" s="29"/>
      <c r="AG1487" s="30"/>
      <c r="AH1487" s="24" t="str">
        <f t="shared" si="1366"/>
        <v/>
      </c>
    </row>
    <row r="1488" ht="47.25">
      <c r="A1488" s="14" t="s">
        <v>965</v>
      </c>
      <c r="B1488" s="15"/>
      <c r="C1488" s="14"/>
      <c r="D1488" s="14"/>
      <c r="E1488" s="31" t="s">
        <v>150</v>
      </c>
      <c r="F1488" s="32">
        <f>F1489+F1491+F1494</f>
        <v>156075.69999999998</v>
      </c>
      <c r="G1488" s="32">
        <f>G1489+G1491+G1494</f>
        <v>158137.5</v>
      </c>
      <c r="H1488" s="32">
        <f>H1489+H1491+H1494</f>
        <v>150752.70000000001</v>
      </c>
      <c r="I1488" s="32">
        <f>I1489+I1491+I1494</f>
        <v>0</v>
      </c>
      <c r="J1488" s="32">
        <f>J1489+J1491+J1494</f>
        <v>0</v>
      </c>
      <c r="K1488" s="32">
        <f>K1489+K1491+K1494</f>
        <v>0</v>
      </c>
      <c r="L1488" s="32">
        <f t="shared" si="1367"/>
        <v>156075.69999999998</v>
      </c>
      <c r="M1488" s="32">
        <f t="shared" si="1368"/>
        <v>158137.5</v>
      </c>
      <c r="N1488" s="32">
        <f t="shared" si="1369"/>
        <v>150752.70000000001</v>
      </c>
      <c r="O1488" s="32">
        <f>O1489+O1491+O1494</f>
        <v>0</v>
      </c>
      <c r="P1488" s="32">
        <f>P1489+P1491+P1494</f>
        <v>0</v>
      </c>
      <c r="Q1488" s="32">
        <f>Q1489+Q1491+Q1494</f>
        <v>0</v>
      </c>
      <c r="R1488" s="32">
        <f t="shared" si="1373"/>
        <v>156075.69999999998</v>
      </c>
      <c r="S1488" s="32">
        <f t="shared" si="1374"/>
        <v>158137.5</v>
      </c>
      <c r="T1488" s="32">
        <f t="shared" si="1375"/>
        <v>150752.70000000001</v>
      </c>
      <c r="U1488" s="32">
        <f>U1489+U1491+U1494</f>
        <v>0</v>
      </c>
      <c r="V1488" s="32">
        <f t="shared" si="1370"/>
        <v>156075.69999999998</v>
      </c>
      <c r="W1488" s="32">
        <f t="shared" si="1371"/>
        <v>158137.5</v>
      </c>
      <c r="X1488" s="32">
        <f t="shared" si="1372"/>
        <v>150752.70000000001</v>
      </c>
      <c r="Y1488" s="32">
        <f>Y1489+Y1491+Y1494</f>
        <v>-2327.703</v>
      </c>
      <c r="Z1488" s="32">
        <f>Z1489+Z1491+Z1494</f>
        <v>0</v>
      </c>
      <c r="AA1488" s="32">
        <f>AA1489+AA1491+AA1494</f>
        <v>0</v>
      </c>
      <c r="AB1488" s="32">
        <f t="shared" si="1363"/>
        <v>153747.99699999997</v>
      </c>
      <c r="AC1488" s="32">
        <f t="shared" si="1364"/>
        <v>158137.5</v>
      </c>
      <c r="AD1488" s="32">
        <f t="shared" si="1365"/>
        <v>150752.70000000001</v>
      </c>
      <c r="AE1488" s="32">
        <f>AE1489+AE1491+AE1494</f>
        <v>0</v>
      </c>
      <c r="AF1488" s="33"/>
      <c r="AG1488" s="34"/>
      <c r="AH1488" s="1" t="str">
        <f t="shared" si="1366"/>
        <v/>
      </c>
    </row>
    <row r="1489" ht="94.5">
      <c r="A1489" s="14" t="s">
        <v>965</v>
      </c>
      <c r="B1489" s="15" t="s">
        <v>151</v>
      </c>
      <c r="C1489" s="14"/>
      <c r="D1489" s="14"/>
      <c r="E1489" s="31" t="s">
        <v>152</v>
      </c>
      <c r="F1489" s="32">
        <f>F1490</f>
        <v>132568.79999999999</v>
      </c>
      <c r="G1489" s="32">
        <f>G1490</f>
        <v>136301.5</v>
      </c>
      <c r="H1489" s="32">
        <f>H1490</f>
        <v>136301.5</v>
      </c>
      <c r="I1489" s="32">
        <f>I1490</f>
        <v>0</v>
      </c>
      <c r="J1489" s="32">
        <f>J1490</f>
        <v>0</v>
      </c>
      <c r="K1489" s="32">
        <f>K1490</f>
        <v>0</v>
      </c>
      <c r="L1489" s="32">
        <f t="shared" si="1367"/>
        <v>132568.79999999999</v>
      </c>
      <c r="M1489" s="32">
        <f t="shared" si="1368"/>
        <v>136301.5</v>
      </c>
      <c r="N1489" s="32">
        <f t="shared" si="1369"/>
        <v>136301.5</v>
      </c>
      <c r="O1489" s="32">
        <f>O1490</f>
        <v>0</v>
      </c>
      <c r="P1489" s="32">
        <f>P1490</f>
        <v>0</v>
      </c>
      <c r="Q1489" s="32">
        <f>Q1490</f>
        <v>0</v>
      </c>
      <c r="R1489" s="32">
        <f t="shared" si="1373"/>
        <v>132568.79999999999</v>
      </c>
      <c r="S1489" s="32">
        <f t="shared" si="1374"/>
        <v>136301.5</v>
      </c>
      <c r="T1489" s="32">
        <f t="shared" si="1375"/>
        <v>136301.5</v>
      </c>
      <c r="U1489" s="32">
        <f>U1490</f>
        <v>0</v>
      </c>
      <c r="V1489" s="32">
        <f t="shared" si="1370"/>
        <v>132568.79999999999</v>
      </c>
      <c r="W1489" s="32">
        <f t="shared" si="1371"/>
        <v>136301.5</v>
      </c>
      <c r="X1489" s="32">
        <f t="shared" si="1372"/>
        <v>136301.5</v>
      </c>
      <c r="Y1489" s="32">
        <f>Y1490</f>
        <v>-1858.8</v>
      </c>
      <c r="Z1489" s="32">
        <f>Z1490</f>
        <v>0</v>
      </c>
      <c r="AA1489" s="32">
        <f>AA1490</f>
        <v>0</v>
      </c>
      <c r="AB1489" s="32">
        <f t="shared" si="1363"/>
        <v>130709.99999999999</v>
      </c>
      <c r="AC1489" s="32">
        <f t="shared" si="1364"/>
        <v>136301.5</v>
      </c>
      <c r="AD1489" s="32">
        <f t="shared" si="1365"/>
        <v>136301.5</v>
      </c>
      <c r="AE1489" s="32">
        <f>AE1490</f>
        <v>0</v>
      </c>
      <c r="AF1489" s="33"/>
      <c r="AG1489" s="34"/>
      <c r="AH1489" s="1" t="str">
        <f t="shared" si="1366"/>
        <v/>
      </c>
    </row>
    <row r="1490">
      <c r="A1490" s="14" t="s">
        <v>965</v>
      </c>
      <c r="B1490" s="15">
        <v>100</v>
      </c>
      <c r="C1490" s="14" t="s">
        <v>31</v>
      </c>
      <c r="D1490" s="14" t="s">
        <v>32</v>
      </c>
      <c r="E1490" s="31" t="s">
        <v>33</v>
      </c>
      <c r="F1490" s="32">
        <v>132568.79999999999</v>
      </c>
      <c r="G1490" s="32">
        <v>136301.5</v>
      </c>
      <c r="H1490" s="32">
        <v>136301.5</v>
      </c>
      <c r="I1490" s="32"/>
      <c r="J1490" s="32"/>
      <c r="K1490" s="32"/>
      <c r="L1490" s="32">
        <f t="shared" si="1367"/>
        <v>132568.79999999999</v>
      </c>
      <c r="M1490" s="32">
        <f t="shared" si="1368"/>
        <v>136301.5</v>
      </c>
      <c r="N1490" s="32">
        <f t="shared" si="1369"/>
        <v>136301.5</v>
      </c>
      <c r="O1490" s="32"/>
      <c r="P1490" s="32"/>
      <c r="Q1490" s="32"/>
      <c r="R1490" s="32">
        <f t="shared" si="1373"/>
        <v>132568.79999999999</v>
      </c>
      <c r="S1490" s="32">
        <f t="shared" si="1374"/>
        <v>136301.5</v>
      </c>
      <c r="T1490" s="32">
        <f t="shared" si="1375"/>
        <v>136301.5</v>
      </c>
      <c r="U1490" s="32"/>
      <c r="V1490" s="32">
        <f t="shared" si="1370"/>
        <v>132568.79999999999</v>
      </c>
      <c r="W1490" s="32">
        <f t="shared" si="1371"/>
        <v>136301.5</v>
      </c>
      <c r="X1490" s="32">
        <f t="shared" si="1372"/>
        <v>136301.5</v>
      </c>
      <c r="Y1490" s="32">
        <v>-1858.8</v>
      </c>
      <c r="Z1490" s="32"/>
      <c r="AA1490" s="32"/>
      <c r="AB1490" s="32">
        <f t="shared" si="1363"/>
        <v>130709.99999999999</v>
      </c>
      <c r="AC1490" s="32">
        <f t="shared" si="1364"/>
        <v>136301.5</v>
      </c>
      <c r="AD1490" s="32">
        <f t="shared" si="1365"/>
        <v>136301.5</v>
      </c>
      <c r="AE1490" s="32"/>
      <c r="AF1490" s="33"/>
      <c r="AG1490" s="34"/>
      <c r="AH1490" s="1" t="str">
        <f t="shared" si="1366"/>
        <v>0113</v>
      </c>
    </row>
    <row r="1491" ht="31.5">
      <c r="A1491" s="14" t="s">
        <v>965</v>
      </c>
      <c r="B1491" s="15" t="s">
        <v>48</v>
      </c>
      <c r="C1491" s="14"/>
      <c r="D1491" s="14"/>
      <c r="E1491" s="31" t="s">
        <v>49</v>
      </c>
      <c r="F1491" s="32">
        <f>F1493+F1492</f>
        <v>23327.400000000001</v>
      </c>
      <c r="G1491" s="32">
        <f>G1493+G1492</f>
        <v>21656.5</v>
      </c>
      <c r="H1491" s="32">
        <f>H1493+H1492</f>
        <v>14271.700000000001</v>
      </c>
      <c r="I1491" s="32">
        <f>I1493+I1492</f>
        <v>0</v>
      </c>
      <c r="J1491" s="32">
        <f>J1493+J1492</f>
        <v>0</v>
      </c>
      <c r="K1491" s="32">
        <f>K1493+K1492</f>
        <v>0</v>
      </c>
      <c r="L1491" s="32">
        <f t="shared" si="1367"/>
        <v>23327.400000000001</v>
      </c>
      <c r="M1491" s="32">
        <f t="shared" si="1368"/>
        <v>21656.5</v>
      </c>
      <c r="N1491" s="32">
        <f t="shared" si="1369"/>
        <v>14271.700000000001</v>
      </c>
      <c r="O1491" s="32">
        <f>O1493+O1492</f>
        <v>0</v>
      </c>
      <c r="P1491" s="32">
        <f>P1493+P1492</f>
        <v>0</v>
      </c>
      <c r="Q1491" s="32">
        <f>Q1493+Q1492</f>
        <v>0</v>
      </c>
      <c r="R1491" s="32">
        <f t="shared" si="1373"/>
        <v>23327.400000000001</v>
      </c>
      <c r="S1491" s="32">
        <f t="shared" si="1374"/>
        <v>21656.5</v>
      </c>
      <c r="T1491" s="32">
        <f t="shared" si="1375"/>
        <v>14271.700000000001</v>
      </c>
      <c r="U1491" s="32">
        <f>U1493+U1492</f>
        <v>0</v>
      </c>
      <c r="V1491" s="32">
        <f t="shared" si="1370"/>
        <v>23327.400000000001</v>
      </c>
      <c r="W1491" s="32">
        <f t="shared" si="1371"/>
        <v>21656.5</v>
      </c>
      <c r="X1491" s="32">
        <f t="shared" si="1372"/>
        <v>14271.700000000001</v>
      </c>
      <c r="Y1491" s="32">
        <f>Y1493+Y1492</f>
        <v>-468.90300000000002</v>
      </c>
      <c r="Z1491" s="32">
        <f>Z1493+Z1492</f>
        <v>0</v>
      </c>
      <c r="AA1491" s="32">
        <f>AA1493+AA1492</f>
        <v>0</v>
      </c>
      <c r="AB1491" s="32">
        <f t="shared" si="1363"/>
        <v>22858.497000000003</v>
      </c>
      <c r="AC1491" s="32">
        <f t="shared" si="1364"/>
        <v>21656.5</v>
      </c>
      <c r="AD1491" s="32">
        <f t="shared" si="1365"/>
        <v>14271.700000000001</v>
      </c>
      <c r="AE1491" s="32">
        <f>AE1493+AE1492</f>
        <v>0</v>
      </c>
      <c r="AF1491" s="33"/>
      <c r="AG1491" s="34"/>
      <c r="AH1491" s="1" t="str">
        <f t="shared" si="1366"/>
        <v/>
      </c>
    </row>
    <row r="1492" ht="63">
      <c r="A1492" s="14" t="s">
        <v>965</v>
      </c>
      <c r="B1492" s="15">
        <v>200</v>
      </c>
      <c r="C1492" s="14" t="s">
        <v>31</v>
      </c>
      <c r="D1492" s="14" t="s">
        <v>238</v>
      </c>
      <c r="E1492" s="31" t="s">
        <v>359</v>
      </c>
      <c r="F1492" s="32">
        <v>8855.7000000000007</v>
      </c>
      <c r="G1492" s="32">
        <v>7384.8000000000002</v>
      </c>
      <c r="H1492" s="32"/>
      <c r="I1492" s="32"/>
      <c r="J1492" s="32"/>
      <c r="K1492" s="32"/>
      <c r="L1492" s="32">
        <f t="shared" si="1367"/>
        <v>8855.7000000000007</v>
      </c>
      <c r="M1492" s="32">
        <f t="shared" si="1368"/>
        <v>7384.8000000000002</v>
      </c>
      <c r="N1492" s="32">
        <f t="shared" si="1369"/>
        <v>0</v>
      </c>
      <c r="O1492" s="32"/>
      <c r="P1492" s="32"/>
      <c r="Q1492" s="32"/>
      <c r="R1492" s="32">
        <f t="shared" si="1373"/>
        <v>8855.7000000000007</v>
      </c>
      <c r="S1492" s="32">
        <f t="shared" si="1374"/>
        <v>7384.8000000000002</v>
      </c>
      <c r="T1492" s="32">
        <f t="shared" si="1375"/>
        <v>0</v>
      </c>
      <c r="U1492" s="32"/>
      <c r="V1492" s="32">
        <f t="shared" si="1370"/>
        <v>8855.7000000000007</v>
      </c>
      <c r="W1492" s="32">
        <f t="shared" si="1371"/>
        <v>7384.8000000000002</v>
      </c>
      <c r="X1492" s="32">
        <f t="shared" si="1372"/>
        <v>0</v>
      </c>
      <c r="Y1492" s="32"/>
      <c r="Z1492" s="32"/>
      <c r="AA1492" s="32"/>
      <c r="AB1492" s="32">
        <f t="shared" si="1363"/>
        <v>8855.7000000000007</v>
      </c>
      <c r="AC1492" s="32">
        <f t="shared" si="1364"/>
        <v>7384.8000000000002</v>
      </c>
      <c r="AD1492" s="32">
        <f t="shared" si="1365"/>
        <v>0</v>
      </c>
      <c r="AE1492" s="32"/>
      <c r="AF1492" s="33"/>
      <c r="AG1492" s="34"/>
      <c r="AH1492" s="1" t="str">
        <f t="shared" si="1366"/>
        <v>0104</v>
      </c>
    </row>
    <row r="1493">
      <c r="A1493" s="14" t="s">
        <v>965</v>
      </c>
      <c r="B1493" s="15">
        <v>200</v>
      </c>
      <c r="C1493" s="14" t="s">
        <v>31</v>
      </c>
      <c r="D1493" s="14" t="s">
        <v>32</v>
      </c>
      <c r="E1493" s="31" t="s">
        <v>33</v>
      </c>
      <c r="F1493" s="32">
        <v>14471.700000000001</v>
      </c>
      <c r="G1493" s="32">
        <v>14271.700000000001</v>
      </c>
      <c r="H1493" s="32">
        <v>14271.700000000001</v>
      </c>
      <c r="I1493" s="32"/>
      <c r="J1493" s="32"/>
      <c r="K1493" s="32"/>
      <c r="L1493" s="32">
        <f t="shared" si="1367"/>
        <v>14471.700000000001</v>
      </c>
      <c r="M1493" s="32">
        <f t="shared" si="1368"/>
        <v>14271.700000000001</v>
      </c>
      <c r="N1493" s="32">
        <f t="shared" si="1369"/>
        <v>14271.700000000001</v>
      </c>
      <c r="O1493" s="32"/>
      <c r="P1493" s="32"/>
      <c r="Q1493" s="32"/>
      <c r="R1493" s="32">
        <f t="shared" si="1373"/>
        <v>14471.700000000001</v>
      </c>
      <c r="S1493" s="32">
        <f t="shared" si="1374"/>
        <v>14271.700000000001</v>
      </c>
      <c r="T1493" s="32">
        <f t="shared" si="1375"/>
        <v>14271.700000000001</v>
      </c>
      <c r="U1493" s="32"/>
      <c r="V1493" s="32">
        <f t="shared" si="1370"/>
        <v>14471.700000000001</v>
      </c>
      <c r="W1493" s="32">
        <f t="shared" si="1371"/>
        <v>14271.700000000001</v>
      </c>
      <c r="X1493" s="32">
        <f t="shared" si="1372"/>
        <v>14271.700000000001</v>
      </c>
      <c r="Y1493" s="32">
        <v>-468.90300000000002</v>
      </c>
      <c r="Z1493" s="32"/>
      <c r="AA1493" s="32"/>
      <c r="AB1493" s="32">
        <f t="shared" si="1363"/>
        <v>14002.797</v>
      </c>
      <c r="AC1493" s="32">
        <f t="shared" si="1364"/>
        <v>14271.700000000001</v>
      </c>
      <c r="AD1493" s="32">
        <f t="shared" si="1365"/>
        <v>14271.700000000001</v>
      </c>
      <c r="AE1493" s="32"/>
      <c r="AF1493" s="33"/>
      <c r="AG1493" s="34"/>
      <c r="AH1493" s="1" t="str">
        <f t="shared" si="1366"/>
        <v>0113</v>
      </c>
    </row>
    <row r="1494">
      <c r="A1494" s="14" t="s">
        <v>965</v>
      </c>
      <c r="B1494" s="15" t="s">
        <v>44</v>
      </c>
      <c r="C1494" s="14"/>
      <c r="D1494" s="14"/>
      <c r="E1494" s="31" t="s">
        <v>45</v>
      </c>
      <c r="F1494" s="32">
        <f>F1495</f>
        <v>179.5</v>
      </c>
      <c r="G1494" s="32">
        <f>G1495</f>
        <v>179.5</v>
      </c>
      <c r="H1494" s="32">
        <f>H1495</f>
        <v>179.5</v>
      </c>
      <c r="I1494" s="32">
        <f>I1495</f>
        <v>0</v>
      </c>
      <c r="J1494" s="32">
        <f>J1495</f>
        <v>0</v>
      </c>
      <c r="K1494" s="32">
        <f>K1495</f>
        <v>0</v>
      </c>
      <c r="L1494" s="32">
        <f t="shared" si="1367"/>
        <v>179.5</v>
      </c>
      <c r="M1494" s="32">
        <f t="shared" si="1368"/>
        <v>179.5</v>
      </c>
      <c r="N1494" s="32">
        <f t="shared" si="1369"/>
        <v>179.5</v>
      </c>
      <c r="O1494" s="32">
        <f>O1495</f>
        <v>0</v>
      </c>
      <c r="P1494" s="32">
        <f>P1495</f>
        <v>0</v>
      </c>
      <c r="Q1494" s="32">
        <f>Q1495</f>
        <v>0</v>
      </c>
      <c r="R1494" s="32">
        <f t="shared" si="1373"/>
        <v>179.5</v>
      </c>
      <c r="S1494" s="32">
        <f t="shared" si="1374"/>
        <v>179.5</v>
      </c>
      <c r="T1494" s="32">
        <f t="shared" si="1375"/>
        <v>179.5</v>
      </c>
      <c r="U1494" s="32">
        <f>U1495</f>
        <v>0</v>
      </c>
      <c r="V1494" s="32">
        <f t="shared" si="1370"/>
        <v>179.5</v>
      </c>
      <c r="W1494" s="32">
        <f t="shared" si="1371"/>
        <v>179.5</v>
      </c>
      <c r="X1494" s="32">
        <f t="shared" si="1372"/>
        <v>179.5</v>
      </c>
      <c r="Y1494" s="32">
        <f>Y1495</f>
        <v>0</v>
      </c>
      <c r="Z1494" s="32">
        <f>Z1495</f>
        <v>0</v>
      </c>
      <c r="AA1494" s="32">
        <f>AA1495</f>
        <v>0</v>
      </c>
      <c r="AB1494" s="32">
        <f t="shared" si="1363"/>
        <v>179.5</v>
      </c>
      <c r="AC1494" s="32">
        <f t="shared" si="1364"/>
        <v>179.5</v>
      </c>
      <c r="AD1494" s="32">
        <f t="shared" si="1365"/>
        <v>179.5</v>
      </c>
      <c r="AE1494" s="32">
        <f>AE1495</f>
        <v>0</v>
      </c>
      <c r="AF1494" s="33"/>
      <c r="AG1494" s="34"/>
      <c r="AH1494" s="1" t="str">
        <f t="shared" si="1366"/>
        <v/>
      </c>
    </row>
    <row r="1495">
      <c r="A1495" s="14" t="s">
        <v>965</v>
      </c>
      <c r="B1495" s="15">
        <v>800</v>
      </c>
      <c r="C1495" s="14" t="s">
        <v>31</v>
      </c>
      <c r="D1495" s="14" t="s">
        <v>32</v>
      </c>
      <c r="E1495" s="31" t="s">
        <v>33</v>
      </c>
      <c r="F1495" s="32">
        <v>179.5</v>
      </c>
      <c r="G1495" s="32">
        <v>179.5</v>
      </c>
      <c r="H1495" s="32">
        <v>179.5</v>
      </c>
      <c r="I1495" s="32"/>
      <c r="J1495" s="32"/>
      <c r="K1495" s="32"/>
      <c r="L1495" s="32">
        <f t="shared" si="1367"/>
        <v>179.5</v>
      </c>
      <c r="M1495" s="32">
        <f t="shared" si="1368"/>
        <v>179.5</v>
      </c>
      <c r="N1495" s="32">
        <f t="shared" si="1369"/>
        <v>179.5</v>
      </c>
      <c r="O1495" s="32"/>
      <c r="P1495" s="32"/>
      <c r="Q1495" s="32"/>
      <c r="R1495" s="32">
        <f t="shared" si="1373"/>
        <v>179.5</v>
      </c>
      <c r="S1495" s="32">
        <f t="shared" si="1374"/>
        <v>179.5</v>
      </c>
      <c r="T1495" s="32">
        <f t="shared" si="1375"/>
        <v>179.5</v>
      </c>
      <c r="U1495" s="32"/>
      <c r="V1495" s="32">
        <f t="shared" si="1370"/>
        <v>179.5</v>
      </c>
      <c r="W1495" s="32">
        <f t="shared" si="1371"/>
        <v>179.5</v>
      </c>
      <c r="X1495" s="32">
        <f t="shared" si="1372"/>
        <v>179.5</v>
      </c>
      <c r="Y1495" s="32"/>
      <c r="Z1495" s="32"/>
      <c r="AA1495" s="32"/>
      <c r="AB1495" s="32">
        <f t="shared" si="1363"/>
        <v>179.5</v>
      </c>
      <c r="AC1495" s="32">
        <f t="shared" si="1364"/>
        <v>179.5</v>
      </c>
      <c r="AD1495" s="32">
        <f t="shared" si="1365"/>
        <v>179.5</v>
      </c>
      <c r="AE1495" s="32"/>
      <c r="AF1495" s="33"/>
      <c r="AG1495" s="34"/>
      <c r="AH1495" s="1" t="str">
        <f t="shared" si="1366"/>
        <v>0113</v>
      </c>
    </row>
    <row r="1496" ht="31.5">
      <c r="A1496" s="14" t="s">
        <v>966</v>
      </c>
      <c r="B1496" s="15"/>
      <c r="C1496" s="14"/>
      <c r="D1496" s="14"/>
      <c r="E1496" s="31" t="s">
        <v>967</v>
      </c>
      <c r="F1496" s="32">
        <f>F1497+F1499</f>
        <v>159091.29999999999</v>
      </c>
      <c r="G1496" s="32">
        <f>G1497+G1499</f>
        <v>158728.5</v>
      </c>
      <c r="H1496" s="32">
        <f>H1497+H1499</f>
        <v>158728.49999999997</v>
      </c>
      <c r="I1496" s="32">
        <f>I1497+I1499</f>
        <v>0</v>
      </c>
      <c r="J1496" s="32">
        <f>J1497+J1499</f>
        <v>0</v>
      </c>
      <c r="K1496" s="32">
        <f>K1497+K1499</f>
        <v>0</v>
      </c>
      <c r="L1496" s="32">
        <f t="shared" si="1367"/>
        <v>159091.29999999999</v>
      </c>
      <c r="M1496" s="32">
        <f t="shared" si="1368"/>
        <v>158728.5</v>
      </c>
      <c r="N1496" s="32">
        <f t="shared" si="1369"/>
        <v>158728.49999999997</v>
      </c>
      <c r="O1496" s="32">
        <f>O1497+O1499</f>
        <v>5901.3069999999998</v>
      </c>
      <c r="P1496" s="32">
        <f>P1497+P1499</f>
        <v>0</v>
      </c>
      <c r="Q1496" s="32">
        <f>Q1497+Q1499</f>
        <v>0</v>
      </c>
      <c r="R1496" s="32">
        <f t="shared" si="1373"/>
        <v>164992.60699999999</v>
      </c>
      <c r="S1496" s="32">
        <f t="shared" si="1374"/>
        <v>158728.5</v>
      </c>
      <c r="T1496" s="32">
        <f t="shared" si="1375"/>
        <v>158728.49999999997</v>
      </c>
      <c r="U1496" s="32">
        <f>U1497+U1499</f>
        <v>0</v>
      </c>
      <c r="V1496" s="32">
        <f t="shared" si="1370"/>
        <v>164992.60699999999</v>
      </c>
      <c r="W1496" s="32">
        <f t="shared" si="1371"/>
        <v>158728.5</v>
      </c>
      <c r="X1496" s="32">
        <f t="shared" si="1372"/>
        <v>158728.49999999997</v>
      </c>
      <c r="Y1496" s="32">
        <f>Y1497+Y1499</f>
        <v>0</v>
      </c>
      <c r="Z1496" s="32">
        <f>Z1497+Z1499</f>
        <v>0</v>
      </c>
      <c r="AA1496" s="32">
        <f>AA1497+AA1499</f>
        <v>0</v>
      </c>
      <c r="AB1496" s="32">
        <f t="shared" si="1363"/>
        <v>164992.60699999999</v>
      </c>
      <c r="AC1496" s="32">
        <f t="shared" si="1364"/>
        <v>158728.5</v>
      </c>
      <c r="AD1496" s="32">
        <f t="shared" si="1365"/>
        <v>158728.49999999997</v>
      </c>
      <c r="AE1496" s="32">
        <f>AE1497+AE1499</f>
        <v>0</v>
      </c>
      <c r="AF1496" s="33"/>
      <c r="AG1496" s="34"/>
      <c r="AH1496" s="1" t="str">
        <f t="shared" si="1366"/>
        <v/>
      </c>
    </row>
    <row r="1497" ht="31.5">
      <c r="A1497" s="14" t="s">
        <v>966</v>
      </c>
      <c r="B1497" s="15" t="s">
        <v>48</v>
      </c>
      <c r="C1497" s="14"/>
      <c r="D1497" s="14"/>
      <c r="E1497" s="31" t="s">
        <v>49</v>
      </c>
      <c r="F1497" s="32">
        <f>F1498</f>
        <v>153779.29999999999</v>
      </c>
      <c r="G1497" s="32">
        <f>G1498</f>
        <v>153273.89999999999</v>
      </c>
      <c r="H1497" s="32">
        <f>H1498</f>
        <v>153682.69999999998</v>
      </c>
      <c r="I1497" s="32">
        <f>I1498</f>
        <v>0</v>
      </c>
      <c r="J1497" s="32">
        <f>J1498</f>
        <v>0</v>
      </c>
      <c r="K1497" s="32">
        <f>K1498</f>
        <v>0</v>
      </c>
      <c r="L1497" s="32">
        <f t="shared" si="1367"/>
        <v>153779.29999999999</v>
      </c>
      <c r="M1497" s="32">
        <f t="shared" si="1368"/>
        <v>153273.89999999999</v>
      </c>
      <c r="N1497" s="32">
        <f t="shared" si="1369"/>
        <v>153682.69999999998</v>
      </c>
      <c r="O1497" s="32">
        <f>O1498</f>
        <v>5901.3069999999998</v>
      </c>
      <c r="P1497" s="32">
        <f>P1498</f>
        <v>0</v>
      </c>
      <c r="Q1497" s="32">
        <f>Q1498</f>
        <v>0</v>
      </c>
      <c r="R1497" s="32">
        <f t="shared" si="1373"/>
        <v>159680.60699999999</v>
      </c>
      <c r="S1497" s="32">
        <f t="shared" si="1374"/>
        <v>153273.89999999999</v>
      </c>
      <c r="T1497" s="32">
        <f t="shared" si="1375"/>
        <v>153682.69999999998</v>
      </c>
      <c r="U1497" s="32">
        <f>U1498</f>
        <v>0</v>
      </c>
      <c r="V1497" s="32">
        <f t="shared" si="1370"/>
        <v>159680.60699999999</v>
      </c>
      <c r="W1497" s="32">
        <f t="shared" si="1371"/>
        <v>153273.89999999999</v>
      </c>
      <c r="X1497" s="32">
        <f t="shared" si="1372"/>
        <v>153682.69999999998</v>
      </c>
      <c r="Y1497" s="32">
        <f>Y1498</f>
        <v>0</v>
      </c>
      <c r="Z1497" s="32">
        <f>Z1498</f>
        <v>0</v>
      </c>
      <c r="AA1497" s="32">
        <f>AA1498</f>
        <v>0</v>
      </c>
      <c r="AB1497" s="32">
        <f t="shared" si="1363"/>
        <v>159680.60699999999</v>
      </c>
      <c r="AC1497" s="32">
        <f t="shared" si="1364"/>
        <v>153273.89999999999</v>
      </c>
      <c r="AD1497" s="32">
        <f t="shared" si="1365"/>
        <v>153682.69999999998</v>
      </c>
      <c r="AE1497" s="32">
        <f>AE1498</f>
        <v>0</v>
      </c>
      <c r="AF1497" s="33"/>
      <c r="AG1497" s="34"/>
      <c r="AH1497" s="1" t="str">
        <f t="shared" si="1366"/>
        <v/>
      </c>
    </row>
    <row r="1498">
      <c r="A1498" s="14" t="s">
        <v>966</v>
      </c>
      <c r="B1498" s="15">
        <v>200</v>
      </c>
      <c r="C1498" s="14" t="s">
        <v>31</v>
      </c>
      <c r="D1498" s="14" t="s">
        <v>32</v>
      </c>
      <c r="E1498" s="31" t="s">
        <v>33</v>
      </c>
      <c r="F1498" s="32">
        <v>153779.29999999999</v>
      </c>
      <c r="G1498" s="32">
        <f>153871.9-598</f>
        <v>153273.89999999999</v>
      </c>
      <c r="H1498" s="32">
        <f>153871.9-189.2</f>
        <v>153682.69999999998</v>
      </c>
      <c r="I1498" s="32"/>
      <c r="J1498" s="32"/>
      <c r="K1498" s="32"/>
      <c r="L1498" s="32">
        <f t="shared" si="1367"/>
        <v>153779.29999999999</v>
      </c>
      <c r="M1498" s="32">
        <f t="shared" si="1368"/>
        <v>153273.89999999999</v>
      </c>
      <c r="N1498" s="32">
        <f t="shared" si="1369"/>
        <v>153682.69999999998</v>
      </c>
      <c r="O1498" s="32">
        <f>7901.307-2000</f>
        <v>5901.3069999999998</v>
      </c>
      <c r="P1498" s="32"/>
      <c r="Q1498" s="32"/>
      <c r="R1498" s="32">
        <f t="shared" si="1373"/>
        <v>159680.60699999999</v>
      </c>
      <c r="S1498" s="32">
        <f t="shared" si="1374"/>
        <v>153273.89999999999</v>
      </c>
      <c r="T1498" s="32">
        <f t="shared" si="1375"/>
        <v>153682.69999999998</v>
      </c>
      <c r="U1498" s="32"/>
      <c r="V1498" s="32">
        <f t="shared" si="1370"/>
        <v>159680.60699999999</v>
      </c>
      <c r="W1498" s="32">
        <f t="shared" si="1371"/>
        <v>153273.89999999999</v>
      </c>
      <c r="X1498" s="32">
        <f t="shared" si="1372"/>
        <v>153682.69999999998</v>
      </c>
      <c r="Y1498" s="32"/>
      <c r="Z1498" s="32"/>
      <c r="AA1498" s="32"/>
      <c r="AB1498" s="32">
        <f t="shared" si="1363"/>
        <v>159680.60699999999</v>
      </c>
      <c r="AC1498" s="32">
        <f t="shared" si="1364"/>
        <v>153273.89999999999</v>
      </c>
      <c r="AD1498" s="32">
        <f t="shared" si="1365"/>
        <v>153682.69999999998</v>
      </c>
      <c r="AE1498" s="32"/>
      <c r="AF1498" s="33"/>
      <c r="AG1498" s="34"/>
      <c r="AH1498" s="1" t="str">
        <f t="shared" si="1366"/>
        <v>0113</v>
      </c>
    </row>
    <row r="1499">
      <c r="A1499" s="14" t="s">
        <v>966</v>
      </c>
      <c r="B1499" s="15" t="s">
        <v>44</v>
      </c>
      <c r="C1499" s="14"/>
      <c r="D1499" s="14"/>
      <c r="E1499" s="31" t="s">
        <v>45</v>
      </c>
      <c r="F1499" s="32">
        <f>F1500</f>
        <v>5312</v>
      </c>
      <c r="G1499" s="32">
        <f>G1500</f>
        <v>5454.6000000000004</v>
      </c>
      <c r="H1499" s="32">
        <f>H1500</f>
        <v>5045.8000000000002</v>
      </c>
      <c r="I1499" s="32">
        <f>I1500</f>
        <v>0</v>
      </c>
      <c r="J1499" s="32">
        <f>J1500</f>
        <v>0</v>
      </c>
      <c r="K1499" s="32">
        <f>K1500</f>
        <v>0</v>
      </c>
      <c r="L1499" s="32">
        <f t="shared" si="1367"/>
        <v>5312</v>
      </c>
      <c r="M1499" s="32">
        <f t="shared" si="1368"/>
        <v>5454.6000000000004</v>
      </c>
      <c r="N1499" s="32">
        <f t="shared" si="1369"/>
        <v>5045.8000000000002</v>
      </c>
      <c r="O1499" s="32">
        <f>O1500</f>
        <v>0</v>
      </c>
      <c r="P1499" s="32">
        <f>P1500</f>
        <v>0</v>
      </c>
      <c r="Q1499" s="32">
        <f>Q1500</f>
        <v>0</v>
      </c>
      <c r="R1499" s="32">
        <f t="shared" si="1373"/>
        <v>5312</v>
      </c>
      <c r="S1499" s="32">
        <f t="shared" si="1374"/>
        <v>5454.6000000000004</v>
      </c>
      <c r="T1499" s="32">
        <f t="shared" si="1375"/>
        <v>5045.8000000000002</v>
      </c>
      <c r="U1499" s="32">
        <f>U1500</f>
        <v>0</v>
      </c>
      <c r="V1499" s="32">
        <f t="shared" si="1370"/>
        <v>5312</v>
      </c>
      <c r="W1499" s="32">
        <f t="shared" si="1371"/>
        <v>5454.6000000000004</v>
      </c>
      <c r="X1499" s="32">
        <f t="shared" si="1372"/>
        <v>5045.8000000000002</v>
      </c>
      <c r="Y1499" s="32">
        <f>Y1500</f>
        <v>0</v>
      </c>
      <c r="Z1499" s="32">
        <f>Z1500</f>
        <v>0</v>
      </c>
      <c r="AA1499" s="32">
        <f>AA1500</f>
        <v>0</v>
      </c>
      <c r="AB1499" s="32">
        <f t="shared" si="1363"/>
        <v>5312</v>
      </c>
      <c r="AC1499" s="32">
        <f t="shared" si="1364"/>
        <v>5454.6000000000004</v>
      </c>
      <c r="AD1499" s="32">
        <f t="shared" si="1365"/>
        <v>5045.8000000000002</v>
      </c>
      <c r="AE1499" s="32">
        <f>AE1500</f>
        <v>0</v>
      </c>
      <c r="AF1499" s="33"/>
      <c r="AG1499" s="34"/>
      <c r="AH1499" s="1" t="str">
        <f t="shared" si="1366"/>
        <v/>
      </c>
    </row>
    <row r="1500">
      <c r="A1500" s="14" t="s">
        <v>966</v>
      </c>
      <c r="B1500" s="15">
        <v>800</v>
      </c>
      <c r="C1500" s="14" t="s">
        <v>31</v>
      </c>
      <c r="D1500" s="14" t="s">
        <v>32</v>
      </c>
      <c r="E1500" s="31" t="s">
        <v>33</v>
      </c>
      <c r="F1500" s="32">
        <v>5312</v>
      </c>
      <c r="G1500" s="32">
        <f>4856.6+598</f>
        <v>5454.6000000000004</v>
      </c>
      <c r="H1500" s="32">
        <f>4856.6+189.2</f>
        <v>5045.8000000000002</v>
      </c>
      <c r="I1500" s="32"/>
      <c r="J1500" s="32"/>
      <c r="K1500" s="32"/>
      <c r="L1500" s="32">
        <f t="shared" si="1367"/>
        <v>5312</v>
      </c>
      <c r="M1500" s="32">
        <f t="shared" si="1368"/>
        <v>5454.6000000000004</v>
      </c>
      <c r="N1500" s="32">
        <f t="shared" si="1369"/>
        <v>5045.8000000000002</v>
      </c>
      <c r="O1500" s="32"/>
      <c r="P1500" s="32"/>
      <c r="Q1500" s="32"/>
      <c r="R1500" s="32">
        <f t="shared" si="1373"/>
        <v>5312</v>
      </c>
      <c r="S1500" s="32">
        <f t="shared" si="1374"/>
        <v>5454.6000000000004</v>
      </c>
      <c r="T1500" s="32">
        <f t="shared" si="1375"/>
        <v>5045.8000000000002</v>
      </c>
      <c r="U1500" s="32"/>
      <c r="V1500" s="32">
        <f t="shared" si="1370"/>
        <v>5312</v>
      </c>
      <c r="W1500" s="32">
        <f t="shared" si="1371"/>
        <v>5454.6000000000004</v>
      </c>
      <c r="X1500" s="32">
        <f t="shared" si="1372"/>
        <v>5045.8000000000002</v>
      </c>
      <c r="Y1500" s="32"/>
      <c r="Z1500" s="32"/>
      <c r="AA1500" s="32"/>
      <c r="AB1500" s="32">
        <f t="shared" si="1363"/>
        <v>5312</v>
      </c>
      <c r="AC1500" s="32">
        <f t="shared" si="1364"/>
        <v>5454.6000000000004</v>
      </c>
      <c r="AD1500" s="32">
        <f t="shared" si="1365"/>
        <v>5045.8000000000002</v>
      </c>
      <c r="AE1500" s="32"/>
      <c r="AF1500" s="33"/>
      <c r="AG1500" s="34"/>
      <c r="AH1500" s="1" t="str">
        <f t="shared" si="1366"/>
        <v>0113</v>
      </c>
    </row>
    <row r="1501" ht="31.5">
      <c r="A1501" s="14" t="s">
        <v>968</v>
      </c>
      <c r="B1501" s="15"/>
      <c r="C1501" s="14"/>
      <c r="D1501" s="14"/>
      <c r="E1501" s="31" t="s">
        <v>969</v>
      </c>
      <c r="F1501" s="32">
        <f t="shared" ref="F1501:F1502" si="1376">F1502</f>
        <v>49619.900000000001</v>
      </c>
      <c r="G1501" s="32">
        <f t="shared" ref="G1501:G1502" si="1377">G1502</f>
        <v>29300.599999999999</v>
      </c>
      <c r="H1501" s="32">
        <f t="shared" ref="H1501:H1502" si="1378">H1502</f>
        <v>29300.599999999999</v>
      </c>
      <c r="I1501" s="32">
        <f t="shared" ref="I1501:I1502" si="1379">I1502</f>
        <v>0</v>
      </c>
      <c r="J1501" s="32">
        <f t="shared" ref="J1501:J1502" si="1380">J1502</f>
        <v>0</v>
      </c>
      <c r="K1501" s="32">
        <f t="shared" ref="K1501:K1502" si="1381">K1502</f>
        <v>0</v>
      </c>
      <c r="L1501" s="32">
        <f t="shared" si="1367"/>
        <v>49619.900000000001</v>
      </c>
      <c r="M1501" s="32">
        <f t="shared" si="1368"/>
        <v>29300.599999999999</v>
      </c>
      <c r="N1501" s="32">
        <f t="shared" si="1369"/>
        <v>29300.599999999999</v>
      </c>
      <c r="O1501" s="32">
        <f t="shared" ref="O1501:O1502" si="1382">O1502</f>
        <v>0</v>
      </c>
      <c r="P1501" s="32">
        <f t="shared" ref="P1501:P1502" si="1383">P1502</f>
        <v>0</v>
      </c>
      <c r="Q1501" s="32">
        <f t="shared" ref="Q1501:Q1502" si="1384">Q1502</f>
        <v>0</v>
      </c>
      <c r="R1501" s="32">
        <f t="shared" si="1373"/>
        <v>49619.900000000001</v>
      </c>
      <c r="S1501" s="32">
        <f t="shared" si="1374"/>
        <v>29300.599999999999</v>
      </c>
      <c r="T1501" s="32">
        <f t="shared" si="1375"/>
        <v>29300.599999999999</v>
      </c>
      <c r="U1501" s="32">
        <f t="shared" ref="U1501:U1502" si="1385">U1502</f>
        <v>0</v>
      </c>
      <c r="V1501" s="32">
        <f t="shared" si="1370"/>
        <v>49619.900000000001</v>
      </c>
      <c r="W1501" s="32">
        <f t="shared" si="1371"/>
        <v>29300.599999999999</v>
      </c>
      <c r="X1501" s="32">
        <f t="shared" si="1372"/>
        <v>29300.599999999999</v>
      </c>
      <c r="Y1501" s="32">
        <f t="shared" ref="Y1501:Y1502" si="1386">Y1502</f>
        <v>0</v>
      </c>
      <c r="Z1501" s="32">
        <f t="shared" ref="Z1501:Z1502" si="1387">Z1502</f>
        <v>0</v>
      </c>
      <c r="AA1501" s="32">
        <f t="shared" ref="AA1501:AA1502" si="1388">AA1502</f>
        <v>0</v>
      </c>
      <c r="AB1501" s="32">
        <f t="shared" si="1363"/>
        <v>49619.900000000001</v>
      </c>
      <c r="AC1501" s="32">
        <f t="shared" si="1364"/>
        <v>29300.599999999999</v>
      </c>
      <c r="AD1501" s="32">
        <f t="shared" si="1365"/>
        <v>29300.599999999999</v>
      </c>
      <c r="AE1501" s="32">
        <f t="shared" ref="AE1501:AE1502" si="1389">AE1502</f>
        <v>0</v>
      </c>
      <c r="AF1501" s="33"/>
      <c r="AG1501" s="34"/>
      <c r="AH1501" s="1" t="str">
        <f t="shared" si="1366"/>
        <v/>
      </c>
    </row>
    <row r="1502" ht="31.5">
      <c r="A1502" s="14" t="s">
        <v>968</v>
      </c>
      <c r="B1502" s="15" t="s">
        <v>48</v>
      </c>
      <c r="C1502" s="14"/>
      <c r="D1502" s="14"/>
      <c r="E1502" s="31" t="s">
        <v>49</v>
      </c>
      <c r="F1502" s="32">
        <f t="shared" si="1376"/>
        <v>49619.900000000001</v>
      </c>
      <c r="G1502" s="32">
        <f t="shared" si="1377"/>
        <v>29300.599999999999</v>
      </c>
      <c r="H1502" s="32">
        <f t="shared" si="1378"/>
        <v>29300.599999999999</v>
      </c>
      <c r="I1502" s="32">
        <f t="shared" si="1379"/>
        <v>0</v>
      </c>
      <c r="J1502" s="32">
        <f t="shared" si="1380"/>
        <v>0</v>
      </c>
      <c r="K1502" s="32">
        <f t="shared" si="1381"/>
        <v>0</v>
      </c>
      <c r="L1502" s="32">
        <f t="shared" si="1367"/>
        <v>49619.900000000001</v>
      </c>
      <c r="M1502" s="32">
        <f t="shared" si="1368"/>
        <v>29300.599999999999</v>
      </c>
      <c r="N1502" s="32">
        <f t="shared" si="1369"/>
        <v>29300.599999999999</v>
      </c>
      <c r="O1502" s="32">
        <f t="shared" si="1382"/>
        <v>0</v>
      </c>
      <c r="P1502" s="32">
        <f t="shared" si="1383"/>
        <v>0</v>
      </c>
      <c r="Q1502" s="32">
        <f t="shared" si="1384"/>
        <v>0</v>
      </c>
      <c r="R1502" s="32">
        <f t="shared" si="1373"/>
        <v>49619.900000000001</v>
      </c>
      <c r="S1502" s="32">
        <f t="shared" si="1374"/>
        <v>29300.599999999999</v>
      </c>
      <c r="T1502" s="32">
        <f t="shared" si="1375"/>
        <v>29300.599999999999</v>
      </c>
      <c r="U1502" s="32">
        <f t="shared" si="1385"/>
        <v>0</v>
      </c>
      <c r="V1502" s="32">
        <f t="shared" si="1370"/>
        <v>49619.900000000001</v>
      </c>
      <c r="W1502" s="32">
        <f t="shared" si="1371"/>
        <v>29300.599999999999</v>
      </c>
      <c r="X1502" s="32">
        <f t="shared" si="1372"/>
        <v>29300.599999999999</v>
      </c>
      <c r="Y1502" s="32">
        <f t="shared" si="1386"/>
        <v>0</v>
      </c>
      <c r="Z1502" s="32">
        <f t="shared" si="1387"/>
        <v>0</v>
      </c>
      <c r="AA1502" s="32">
        <f t="shared" si="1388"/>
        <v>0</v>
      </c>
      <c r="AB1502" s="32">
        <f t="shared" si="1363"/>
        <v>49619.900000000001</v>
      </c>
      <c r="AC1502" s="32">
        <f t="shared" si="1364"/>
        <v>29300.599999999999</v>
      </c>
      <c r="AD1502" s="32">
        <f t="shared" si="1365"/>
        <v>29300.599999999999</v>
      </c>
      <c r="AE1502" s="32">
        <f t="shared" si="1389"/>
        <v>0</v>
      </c>
      <c r="AF1502" s="33"/>
      <c r="AG1502" s="34"/>
      <c r="AH1502" s="1" t="str">
        <f t="shared" si="1366"/>
        <v/>
      </c>
    </row>
    <row r="1503">
      <c r="A1503" s="14" t="s">
        <v>968</v>
      </c>
      <c r="B1503" s="15">
        <v>200</v>
      </c>
      <c r="C1503" s="14" t="s">
        <v>31</v>
      </c>
      <c r="D1503" s="14" t="s">
        <v>32</v>
      </c>
      <c r="E1503" s="31" t="s">
        <v>33</v>
      </c>
      <c r="F1503" s="32">
        <v>49619.900000000001</v>
      </c>
      <c r="G1503" s="32">
        <v>29300.599999999999</v>
      </c>
      <c r="H1503" s="32">
        <v>29300.599999999999</v>
      </c>
      <c r="I1503" s="32"/>
      <c r="J1503" s="32"/>
      <c r="K1503" s="32"/>
      <c r="L1503" s="32">
        <f t="shared" si="1367"/>
        <v>49619.900000000001</v>
      </c>
      <c r="M1503" s="32">
        <f t="shared" si="1368"/>
        <v>29300.599999999999</v>
      </c>
      <c r="N1503" s="32">
        <f t="shared" si="1369"/>
        <v>29300.599999999999</v>
      </c>
      <c r="O1503" s="32"/>
      <c r="P1503" s="32"/>
      <c r="Q1503" s="32"/>
      <c r="R1503" s="32">
        <f t="shared" si="1373"/>
        <v>49619.900000000001</v>
      </c>
      <c r="S1503" s="32">
        <f t="shared" si="1374"/>
        <v>29300.599999999999</v>
      </c>
      <c r="T1503" s="32">
        <f t="shared" si="1375"/>
        <v>29300.599999999999</v>
      </c>
      <c r="U1503" s="32"/>
      <c r="V1503" s="32">
        <f t="shared" si="1370"/>
        <v>49619.900000000001</v>
      </c>
      <c r="W1503" s="32">
        <f t="shared" si="1371"/>
        <v>29300.599999999999</v>
      </c>
      <c r="X1503" s="32">
        <f t="shared" si="1372"/>
        <v>29300.599999999999</v>
      </c>
      <c r="Y1503" s="32"/>
      <c r="Z1503" s="32"/>
      <c r="AA1503" s="32"/>
      <c r="AB1503" s="32">
        <f t="shared" si="1363"/>
        <v>49619.900000000001</v>
      </c>
      <c r="AC1503" s="32">
        <f t="shared" si="1364"/>
        <v>29300.599999999999</v>
      </c>
      <c r="AD1503" s="32">
        <f t="shared" si="1365"/>
        <v>29300.599999999999</v>
      </c>
      <c r="AE1503" s="32"/>
      <c r="AF1503" s="33"/>
      <c r="AG1503" s="34"/>
      <c r="AH1503" s="1" t="str">
        <f t="shared" si="1366"/>
        <v>0113</v>
      </c>
    </row>
    <row r="1504" s="24" customFormat="1">
      <c r="A1504" s="25" t="s">
        <v>970</v>
      </c>
      <c r="B1504" s="26"/>
      <c r="C1504" s="25"/>
      <c r="D1504" s="25"/>
      <c r="E1504" s="27" t="s">
        <v>971</v>
      </c>
      <c r="F1504" s="28">
        <f>F1505+F1508+F1511</f>
        <v>33630.400000000001</v>
      </c>
      <c r="G1504" s="28">
        <f>G1505+G1508+G1511</f>
        <v>34543.199999999997</v>
      </c>
      <c r="H1504" s="28">
        <f>H1505+H1508+H1511</f>
        <v>34543.199999999997</v>
      </c>
      <c r="I1504" s="28">
        <f>I1505+I1508+I1511</f>
        <v>0</v>
      </c>
      <c r="J1504" s="28">
        <f>J1505+J1508+J1511</f>
        <v>0</v>
      </c>
      <c r="K1504" s="28">
        <f>K1505+K1508+K1511</f>
        <v>0</v>
      </c>
      <c r="L1504" s="28">
        <f t="shared" si="1367"/>
        <v>33630.400000000001</v>
      </c>
      <c r="M1504" s="28">
        <f t="shared" si="1368"/>
        <v>34543.199999999997</v>
      </c>
      <c r="N1504" s="28">
        <f t="shared" si="1369"/>
        <v>34543.199999999997</v>
      </c>
      <c r="O1504" s="28">
        <f>O1505+O1508+O1511</f>
        <v>0</v>
      </c>
      <c r="P1504" s="28">
        <f>P1505+P1508+P1511</f>
        <v>0</v>
      </c>
      <c r="Q1504" s="28">
        <f>Q1505+Q1508+Q1511</f>
        <v>0</v>
      </c>
      <c r="R1504" s="28">
        <f t="shared" si="1373"/>
        <v>33630.400000000001</v>
      </c>
      <c r="S1504" s="28">
        <f t="shared" si="1374"/>
        <v>34543.199999999997</v>
      </c>
      <c r="T1504" s="28">
        <f t="shared" si="1375"/>
        <v>34543.199999999997</v>
      </c>
      <c r="U1504" s="28">
        <f>U1505+U1508+U1511</f>
        <v>0</v>
      </c>
      <c r="V1504" s="28">
        <f t="shared" si="1370"/>
        <v>33630.400000000001</v>
      </c>
      <c r="W1504" s="28">
        <f t="shared" si="1371"/>
        <v>34543.199999999997</v>
      </c>
      <c r="X1504" s="28">
        <f t="shared" si="1372"/>
        <v>34543.199999999997</v>
      </c>
      <c r="Y1504" s="28">
        <f>Y1505+Y1508+Y1511</f>
        <v>-455.69999999999999</v>
      </c>
      <c r="Z1504" s="28">
        <f>Z1505+Z1508+Z1511</f>
        <v>0</v>
      </c>
      <c r="AA1504" s="28">
        <f>AA1505+AA1508+AA1511</f>
        <v>0</v>
      </c>
      <c r="AB1504" s="28">
        <f t="shared" si="1363"/>
        <v>33174.700000000004</v>
      </c>
      <c r="AC1504" s="28">
        <f t="shared" si="1364"/>
        <v>34543.199999999997</v>
      </c>
      <c r="AD1504" s="28">
        <f t="shared" si="1365"/>
        <v>34543.199999999997</v>
      </c>
      <c r="AE1504" s="28">
        <f>AE1505+AE1508+AE1511</f>
        <v>0</v>
      </c>
      <c r="AF1504" s="29"/>
      <c r="AG1504" s="30"/>
      <c r="AH1504" s="24" t="str">
        <f t="shared" si="1366"/>
        <v/>
      </c>
    </row>
    <row r="1505" ht="47.25">
      <c r="A1505" s="14" t="s">
        <v>972</v>
      </c>
      <c r="B1505" s="15"/>
      <c r="C1505" s="14"/>
      <c r="D1505" s="14"/>
      <c r="E1505" s="31" t="s">
        <v>150</v>
      </c>
      <c r="F1505" s="32">
        <f t="shared" ref="F1505:F1526" si="1390">F1506</f>
        <v>26324.799999999999</v>
      </c>
      <c r="G1505" s="32">
        <f t="shared" ref="G1505:G1514" si="1391">G1506</f>
        <v>27778.799999999999</v>
      </c>
      <c r="H1505" s="32">
        <f t="shared" ref="H1505:H1526" si="1392">H1506</f>
        <v>27778.799999999999</v>
      </c>
      <c r="I1505" s="32">
        <f t="shared" ref="I1505:I1514" si="1393">I1506</f>
        <v>0</v>
      </c>
      <c r="J1505" s="32">
        <f t="shared" ref="J1505:J1514" si="1394">J1506</f>
        <v>0</v>
      </c>
      <c r="K1505" s="32">
        <f t="shared" ref="K1505:K1514" si="1395">K1506</f>
        <v>0</v>
      </c>
      <c r="L1505" s="32">
        <f t="shared" si="1367"/>
        <v>26324.799999999999</v>
      </c>
      <c r="M1505" s="32">
        <f t="shared" si="1368"/>
        <v>27778.799999999999</v>
      </c>
      <c r="N1505" s="32">
        <f t="shared" si="1369"/>
        <v>27778.799999999999</v>
      </c>
      <c r="O1505" s="32">
        <f t="shared" ref="O1505:O1514" si="1396">O1506</f>
        <v>0</v>
      </c>
      <c r="P1505" s="32">
        <f t="shared" ref="P1505:P1514" si="1397">P1506</f>
        <v>0</v>
      </c>
      <c r="Q1505" s="32">
        <f t="shared" ref="Q1505:Q1514" si="1398">Q1506</f>
        <v>0</v>
      </c>
      <c r="R1505" s="32">
        <f t="shared" si="1373"/>
        <v>26324.799999999999</v>
      </c>
      <c r="S1505" s="32">
        <f t="shared" si="1374"/>
        <v>27778.799999999999</v>
      </c>
      <c r="T1505" s="32">
        <f t="shared" si="1375"/>
        <v>27778.799999999999</v>
      </c>
      <c r="U1505" s="32">
        <f t="shared" ref="U1505:U1514" si="1399">U1506</f>
        <v>0</v>
      </c>
      <c r="V1505" s="32">
        <f t="shared" si="1370"/>
        <v>26324.799999999999</v>
      </c>
      <c r="W1505" s="32">
        <f t="shared" si="1371"/>
        <v>27778.799999999999</v>
      </c>
      <c r="X1505" s="32">
        <f t="shared" si="1372"/>
        <v>27778.799999999999</v>
      </c>
      <c r="Y1505" s="32">
        <f t="shared" ref="Y1505:Y1514" si="1400">Y1506</f>
        <v>0</v>
      </c>
      <c r="Z1505" s="32">
        <f t="shared" ref="Z1505:Z1514" si="1401">Z1506</f>
        <v>0</v>
      </c>
      <c r="AA1505" s="32">
        <f t="shared" ref="AA1505:AA1514" si="1402">AA1506</f>
        <v>0</v>
      </c>
      <c r="AB1505" s="32">
        <f t="shared" si="1363"/>
        <v>26324.799999999999</v>
      </c>
      <c r="AC1505" s="32">
        <f t="shared" si="1364"/>
        <v>27778.799999999999</v>
      </c>
      <c r="AD1505" s="32">
        <f t="shared" si="1365"/>
        <v>27778.799999999999</v>
      </c>
      <c r="AE1505" s="32">
        <f t="shared" ref="AE1505:AE1514" si="1403">AE1506</f>
        <v>0</v>
      </c>
      <c r="AF1505" s="33"/>
      <c r="AG1505" s="34"/>
      <c r="AH1505" s="1" t="str">
        <f t="shared" si="1366"/>
        <v/>
      </c>
    </row>
    <row r="1506" ht="47.25">
      <c r="A1506" s="14" t="s">
        <v>972</v>
      </c>
      <c r="B1506" s="15" t="s">
        <v>55</v>
      </c>
      <c r="C1506" s="14"/>
      <c r="D1506" s="14"/>
      <c r="E1506" s="31" t="s">
        <v>56</v>
      </c>
      <c r="F1506" s="32">
        <f t="shared" si="1390"/>
        <v>26324.799999999999</v>
      </c>
      <c r="G1506" s="32">
        <f t="shared" si="1391"/>
        <v>27778.799999999999</v>
      </c>
      <c r="H1506" s="32">
        <f t="shared" si="1392"/>
        <v>27778.799999999999</v>
      </c>
      <c r="I1506" s="32">
        <f t="shared" si="1393"/>
        <v>0</v>
      </c>
      <c r="J1506" s="32">
        <f t="shared" si="1394"/>
        <v>0</v>
      </c>
      <c r="K1506" s="32">
        <f t="shared" si="1395"/>
        <v>0</v>
      </c>
      <c r="L1506" s="32">
        <f t="shared" si="1367"/>
        <v>26324.799999999999</v>
      </c>
      <c r="M1506" s="32">
        <f t="shared" si="1368"/>
        <v>27778.799999999999</v>
      </c>
      <c r="N1506" s="32">
        <f t="shared" si="1369"/>
        <v>27778.799999999999</v>
      </c>
      <c r="O1506" s="32">
        <f t="shared" si="1396"/>
        <v>0</v>
      </c>
      <c r="P1506" s="32">
        <f t="shared" si="1397"/>
        <v>0</v>
      </c>
      <c r="Q1506" s="32">
        <f t="shared" si="1398"/>
        <v>0</v>
      </c>
      <c r="R1506" s="32">
        <f t="shared" si="1373"/>
        <v>26324.799999999999</v>
      </c>
      <c r="S1506" s="32">
        <f t="shared" si="1374"/>
        <v>27778.799999999999</v>
      </c>
      <c r="T1506" s="32">
        <f t="shared" si="1375"/>
        <v>27778.799999999999</v>
      </c>
      <c r="U1506" s="32">
        <f t="shared" si="1399"/>
        <v>0</v>
      </c>
      <c r="V1506" s="32">
        <f t="shared" si="1370"/>
        <v>26324.799999999999</v>
      </c>
      <c r="W1506" s="32">
        <f t="shared" si="1371"/>
        <v>27778.799999999999</v>
      </c>
      <c r="X1506" s="32">
        <f t="shared" si="1372"/>
        <v>27778.799999999999</v>
      </c>
      <c r="Y1506" s="32">
        <f t="shared" si="1400"/>
        <v>0</v>
      </c>
      <c r="Z1506" s="32">
        <f t="shared" si="1401"/>
        <v>0</v>
      </c>
      <c r="AA1506" s="32">
        <f t="shared" si="1402"/>
        <v>0</v>
      </c>
      <c r="AB1506" s="32">
        <f t="shared" si="1363"/>
        <v>26324.799999999999</v>
      </c>
      <c r="AC1506" s="32">
        <f t="shared" si="1364"/>
        <v>27778.799999999999</v>
      </c>
      <c r="AD1506" s="32">
        <f t="shared" si="1365"/>
        <v>27778.799999999999</v>
      </c>
      <c r="AE1506" s="32">
        <f t="shared" si="1403"/>
        <v>0</v>
      </c>
      <c r="AF1506" s="33"/>
      <c r="AG1506" s="34"/>
      <c r="AH1506" s="1" t="str">
        <f t="shared" si="1366"/>
        <v/>
      </c>
    </row>
    <row r="1507">
      <c r="A1507" s="14" t="s">
        <v>972</v>
      </c>
      <c r="B1507" s="15">
        <v>600</v>
      </c>
      <c r="C1507" s="14" t="s">
        <v>31</v>
      </c>
      <c r="D1507" s="14" t="s">
        <v>32</v>
      </c>
      <c r="E1507" s="31" t="s">
        <v>33</v>
      </c>
      <c r="F1507" s="32">
        <v>26324.799999999999</v>
      </c>
      <c r="G1507" s="32">
        <v>27778.799999999999</v>
      </c>
      <c r="H1507" s="32">
        <v>27778.799999999999</v>
      </c>
      <c r="I1507" s="32"/>
      <c r="J1507" s="32"/>
      <c r="K1507" s="32"/>
      <c r="L1507" s="32">
        <f t="shared" si="1367"/>
        <v>26324.799999999999</v>
      </c>
      <c r="M1507" s="32">
        <f t="shared" si="1368"/>
        <v>27778.799999999999</v>
      </c>
      <c r="N1507" s="32">
        <f t="shared" si="1369"/>
        <v>27778.799999999999</v>
      </c>
      <c r="O1507" s="32"/>
      <c r="P1507" s="32"/>
      <c r="Q1507" s="32"/>
      <c r="R1507" s="32">
        <f t="shared" si="1373"/>
        <v>26324.799999999999</v>
      </c>
      <c r="S1507" s="32">
        <f t="shared" si="1374"/>
        <v>27778.799999999999</v>
      </c>
      <c r="T1507" s="32">
        <f t="shared" si="1375"/>
        <v>27778.799999999999</v>
      </c>
      <c r="U1507" s="32"/>
      <c r="V1507" s="32">
        <f t="shared" si="1370"/>
        <v>26324.799999999999</v>
      </c>
      <c r="W1507" s="32">
        <f t="shared" si="1371"/>
        <v>27778.799999999999</v>
      </c>
      <c r="X1507" s="32">
        <f t="shared" si="1372"/>
        <v>27778.799999999999</v>
      </c>
      <c r="Y1507" s="32"/>
      <c r="Z1507" s="32"/>
      <c r="AA1507" s="32"/>
      <c r="AB1507" s="32">
        <f t="shared" si="1363"/>
        <v>26324.799999999999</v>
      </c>
      <c r="AC1507" s="32">
        <f t="shared" si="1364"/>
        <v>27778.799999999999</v>
      </c>
      <c r="AD1507" s="32">
        <f t="shared" si="1365"/>
        <v>27778.799999999999</v>
      </c>
      <c r="AE1507" s="32"/>
      <c r="AF1507" s="33"/>
      <c r="AG1507" s="34"/>
      <c r="AH1507" s="1" t="str">
        <f t="shared" si="1366"/>
        <v>0113</v>
      </c>
    </row>
    <row r="1508">
      <c r="A1508" s="14" t="s">
        <v>973</v>
      </c>
      <c r="B1508" s="15"/>
      <c r="C1508" s="14"/>
      <c r="D1508" s="14"/>
      <c r="E1508" s="31" t="s">
        <v>217</v>
      </c>
      <c r="F1508" s="32">
        <f t="shared" si="1390"/>
        <v>727</v>
      </c>
      <c r="G1508" s="32">
        <f t="shared" si="1391"/>
        <v>0</v>
      </c>
      <c r="H1508" s="32">
        <f t="shared" si="1392"/>
        <v>0</v>
      </c>
      <c r="I1508" s="32">
        <f t="shared" si="1393"/>
        <v>0</v>
      </c>
      <c r="J1508" s="32">
        <f t="shared" si="1394"/>
        <v>0</v>
      </c>
      <c r="K1508" s="32">
        <f t="shared" si="1395"/>
        <v>0</v>
      </c>
      <c r="L1508" s="32">
        <f t="shared" si="1367"/>
        <v>727</v>
      </c>
      <c r="M1508" s="32">
        <f t="shared" si="1368"/>
        <v>0</v>
      </c>
      <c r="N1508" s="32">
        <f t="shared" si="1369"/>
        <v>0</v>
      </c>
      <c r="O1508" s="32">
        <f t="shared" si="1396"/>
        <v>0</v>
      </c>
      <c r="P1508" s="32">
        <f t="shared" si="1397"/>
        <v>0</v>
      </c>
      <c r="Q1508" s="32">
        <f t="shared" si="1398"/>
        <v>0</v>
      </c>
      <c r="R1508" s="32">
        <f t="shared" si="1373"/>
        <v>727</v>
      </c>
      <c r="S1508" s="32">
        <f t="shared" si="1374"/>
        <v>0</v>
      </c>
      <c r="T1508" s="32">
        <f t="shared" si="1375"/>
        <v>0</v>
      </c>
      <c r="U1508" s="32">
        <f t="shared" si="1399"/>
        <v>0</v>
      </c>
      <c r="V1508" s="32">
        <f t="shared" si="1370"/>
        <v>727</v>
      </c>
      <c r="W1508" s="32">
        <f t="shared" si="1371"/>
        <v>0</v>
      </c>
      <c r="X1508" s="32">
        <f t="shared" si="1372"/>
        <v>0</v>
      </c>
      <c r="Y1508" s="32">
        <f t="shared" si="1400"/>
        <v>-363.5</v>
      </c>
      <c r="Z1508" s="32">
        <f t="shared" si="1401"/>
        <v>0</v>
      </c>
      <c r="AA1508" s="32">
        <f t="shared" si="1402"/>
        <v>0</v>
      </c>
      <c r="AB1508" s="32">
        <f t="shared" si="1363"/>
        <v>363.5</v>
      </c>
      <c r="AC1508" s="32">
        <f t="shared" si="1364"/>
        <v>0</v>
      </c>
      <c r="AD1508" s="32">
        <f t="shared" si="1365"/>
        <v>0</v>
      </c>
      <c r="AE1508" s="32">
        <f t="shared" si="1403"/>
        <v>0</v>
      </c>
      <c r="AF1508" s="33"/>
      <c r="AG1508" s="34"/>
      <c r="AH1508" s="1" t="str">
        <f t="shared" si="1366"/>
        <v/>
      </c>
    </row>
    <row r="1509" ht="47.25">
      <c r="A1509" s="14" t="s">
        <v>973</v>
      </c>
      <c r="B1509" s="15" t="s">
        <v>55</v>
      </c>
      <c r="C1509" s="14"/>
      <c r="D1509" s="14"/>
      <c r="E1509" s="31" t="s">
        <v>56</v>
      </c>
      <c r="F1509" s="32">
        <f t="shared" si="1390"/>
        <v>727</v>
      </c>
      <c r="G1509" s="32">
        <f t="shared" si="1391"/>
        <v>0</v>
      </c>
      <c r="H1509" s="32">
        <f t="shared" si="1392"/>
        <v>0</v>
      </c>
      <c r="I1509" s="32">
        <f t="shared" si="1393"/>
        <v>0</v>
      </c>
      <c r="J1509" s="32">
        <f t="shared" si="1394"/>
        <v>0</v>
      </c>
      <c r="K1509" s="32">
        <f t="shared" si="1395"/>
        <v>0</v>
      </c>
      <c r="L1509" s="32">
        <f t="shared" si="1367"/>
        <v>727</v>
      </c>
      <c r="M1509" s="32">
        <f t="shared" si="1368"/>
        <v>0</v>
      </c>
      <c r="N1509" s="32">
        <f t="shared" si="1369"/>
        <v>0</v>
      </c>
      <c r="O1509" s="32">
        <f t="shared" si="1396"/>
        <v>0</v>
      </c>
      <c r="P1509" s="32">
        <f t="shared" si="1397"/>
        <v>0</v>
      </c>
      <c r="Q1509" s="32">
        <f t="shared" si="1398"/>
        <v>0</v>
      </c>
      <c r="R1509" s="32">
        <f t="shared" si="1373"/>
        <v>727</v>
      </c>
      <c r="S1509" s="32">
        <f t="shared" si="1374"/>
        <v>0</v>
      </c>
      <c r="T1509" s="32">
        <f t="shared" si="1375"/>
        <v>0</v>
      </c>
      <c r="U1509" s="32">
        <f t="shared" si="1399"/>
        <v>0</v>
      </c>
      <c r="V1509" s="32">
        <f t="shared" si="1370"/>
        <v>727</v>
      </c>
      <c r="W1509" s="32">
        <f t="shared" si="1371"/>
        <v>0</v>
      </c>
      <c r="X1509" s="32">
        <f t="shared" si="1372"/>
        <v>0</v>
      </c>
      <c r="Y1509" s="32">
        <f t="shared" si="1400"/>
        <v>-363.5</v>
      </c>
      <c r="Z1509" s="32">
        <f t="shared" si="1401"/>
        <v>0</v>
      </c>
      <c r="AA1509" s="32">
        <f t="shared" si="1402"/>
        <v>0</v>
      </c>
      <c r="AB1509" s="32">
        <f t="shared" si="1363"/>
        <v>363.5</v>
      </c>
      <c r="AC1509" s="32">
        <f t="shared" si="1364"/>
        <v>0</v>
      </c>
      <c r="AD1509" s="32">
        <f t="shared" si="1365"/>
        <v>0</v>
      </c>
      <c r="AE1509" s="32">
        <f t="shared" si="1403"/>
        <v>0</v>
      </c>
      <c r="AF1509" s="33"/>
      <c r="AG1509" s="34"/>
      <c r="AH1509" s="1" t="str">
        <f t="shared" si="1366"/>
        <v/>
      </c>
    </row>
    <row r="1510">
      <c r="A1510" s="14" t="s">
        <v>973</v>
      </c>
      <c r="B1510" s="15">
        <v>600</v>
      </c>
      <c r="C1510" s="14" t="s">
        <v>31</v>
      </c>
      <c r="D1510" s="14" t="s">
        <v>32</v>
      </c>
      <c r="E1510" s="31" t="s">
        <v>33</v>
      </c>
      <c r="F1510" s="32">
        <v>727</v>
      </c>
      <c r="G1510" s="32"/>
      <c r="H1510" s="32"/>
      <c r="I1510" s="32"/>
      <c r="J1510" s="32"/>
      <c r="K1510" s="32"/>
      <c r="L1510" s="32">
        <f t="shared" si="1367"/>
        <v>727</v>
      </c>
      <c r="M1510" s="32">
        <f t="shared" si="1368"/>
        <v>0</v>
      </c>
      <c r="N1510" s="32">
        <f t="shared" si="1369"/>
        <v>0</v>
      </c>
      <c r="O1510" s="32"/>
      <c r="P1510" s="32"/>
      <c r="Q1510" s="32"/>
      <c r="R1510" s="32">
        <f t="shared" si="1373"/>
        <v>727</v>
      </c>
      <c r="S1510" s="32">
        <f t="shared" si="1374"/>
        <v>0</v>
      </c>
      <c r="T1510" s="32">
        <f t="shared" si="1375"/>
        <v>0</v>
      </c>
      <c r="U1510" s="32"/>
      <c r="V1510" s="32">
        <f t="shared" si="1370"/>
        <v>727</v>
      </c>
      <c r="W1510" s="32">
        <f t="shared" si="1371"/>
        <v>0</v>
      </c>
      <c r="X1510" s="32">
        <f t="shared" si="1372"/>
        <v>0</v>
      </c>
      <c r="Y1510" s="32">
        <v>-363.5</v>
      </c>
      <c r="Z1510" s="32"/>
      <c r="AA1510" s="32"/>
      <c r="AB1510" s="32">
        <f t="shared" si="1363"/>
        <v>363.5</v>
      </c>
      <c r="AC1510" s="32">
        <f t="shared" si="1364"/>
        <v>0</v>
      </c>
      <c r="AD1510" s="32">
        <f t="shared" si="1365"/>
        <v>0</v>
      </c>
      <c r="AE1510" s="32"/>
      <c r="AF1510" s="33"/>
      <c r="AG1510" s="34"/>
      <c r="AH1510" s="1" t="str">
        <f t="shared" si="1366"/>
        <v>0113</v>
      </c>
    </row>
    <row r="1511" ht="63">
      <c r="A1511" s="14" t="s">
        <v>974</v>
      </c>
      <c r="B1511" s="15"/>
      <c r="C1511" s="14"/>
      <c r="D1511" s="14"/>
      <c r="E1511" s="31" t="s">
        <v>975</v>
      </c>
      <c r="F1511" s="32">
        <f t="shared" si="1390"/>
        <v>6578.6000000000004</v>
      </c>
      <c r="G1511" s="32">
        <f t="shared" si="1391"/>
        <v>6764.3999999999996</v>
      </c>
      <c r="H1511" s="32">
        <f t="shared" si="1392"/>
        <v>6764.3999999999996</v>
      </c>
      <c r="I1511" s="32">
        <f t="shared" si="1393"/>
        <v>0</v>
      </c>
      <c r="J1511" s="32">
        <f t="shared" si="1394"/>
        <v>0</v>
      </c>
      <c r="K1511" s="32">
        <f t="shared" si="1395"/>
        <v>0</v>
      </c>
      <c r="L1511" s="32">
        <f t="shared" si="1367"/>
        <v>6578.6000000000004</v>
      </c>
      <c r="M1511" s="32">
        <f t="shared" si="1368"/>
        <v>6764.3999999999996</v>
      </c>
      <c r="N1511" s="32">
        <f t="shared" si="1369"/>
        <v>6764.3999999999996</v>
      </c>
      <c r="O1511" s="32">
        <f t="shared" si="1396"/>
        <v>0</v>
      </c>
      <c r="P1511" s="32">
        <f t="shared" si="1397"/>
        <v>0</v>
      </c>
      <c r="Q1511" s="32">
        <f t="shared" si="1398"/>
        <v>0</v>
      </c>
      <c r="R1511" s="32">
        <f t="shared" si="1373"/>
        <v>6578.6000000000004</v>
      </c>
      <c r="S1511" s="32">
        <f t="shared" si="1374"/>
        <v>6764.3999999999996</v>
      </c>
      <c r="T1511" s="32">
        <f t="shared" si="1375"/>
        <v>6764.3999999999996</v>
      </c>
      <c r="U1511" s="32">
        <f t="shared" si="1399"/>
        <v>0</v>
      </c>
      <c r="V1511" s="32">
        <f t="shared" si="1370"/>
        <v>6578.6000000000004</v>
      </c>
      <c r="W1511" s="32">
        <f t="shared" si="1371"/>
        <v>6764.3999999999996</v>
      </c>
      <c r="X1511" s="32">
        <f t="shared" si="1372"/>
        <v>6764.3999999999996</v>
      </c>
      <c r="Y1511" s="32">
        <f t="shared" si="1400"/>
        <v>-92.200000000000003</v>
      </c>
      <c r="Z1511" s="32">
        <f t="shared" si="1401"/>
        <v>0</v>
      </c>
      <c r="AA1511" s="32">
        <f t="shared" si="1402"/>
        <v>0</v>
      </c>
      <c r="AB1511" s="32">
        <f t="shared" si="1363"/>
        <v>6486.4000000000005</v>
      </c>
      <c r="AC1511" s="32">
        <f t="shared" si="1364"/>
        <v>6764.3999999999996</v>
      </c>
      <c r="AD1511" s="32">
        <f t="shared" si="1365"/>
        <v>6764.3999999999996</v>
      </c>
      <c r="AE1511" s="32">
        <f t="shared" si="1403"/>
        <v>0</v>
      </c>
      <c r="AF1511" s="33"/>
      <c r="AG1511" s="34"/>
      <c r="AH1511" s="1" t="str">
        <f t="shared" si="1366"/>
        <v/>
      </c>
    </row>
    <row r="1512" ht="47.25">
      <c r="A1512" s="14" t="s">
        <v>974</v>
      </c>
      <c r="B1512" s="15" t="s">
        <v>55</v>
      </c>
      <c r="C1512" s="14"/>
      <c r="D1512" s="14"/>
      <c r="E1512" s="31" t="s">
        <v>56</v>
      </c>
      <c r="F1512" s="32">
        <f t="shared" si="1390"/>
        <v>6578.6000000000004</v>
      </c>
      <c r="G1512" s="32">
        <f t="shared" si="1391"/>
        <v>6764.3999999999996</v>
      </c>
      <c r="H1512" s="32">
        <f t="shared" si="1392"/>
        <v>6764.3999999999996</v>
      </c>
      <c r="I1512" s="32">
        <f t="shared" si="1393"/>
        <v>0</v>
      </c>
      <c r="J1512" s="32">
        <f t="shared" si="1394"/>
        <v>0</v>
      </c>
      <c r="K1512" s="32">
        <f t="shared" si="1395"/>
        <v>0</v>
      </c>
      <c r="L1512" s="32">
        <f t="shared" si="1367"/>
        <v>6578.6000000000004</v>
      </c>
      <c r="M1512" s="32">
        <f t="shared" si="1368"/>
        <v>6764.3999999999996</v>
      </c>
      <c r="N1512" s="32">
        <f t="shared" si="1369"/>
        <v>6764.3999999999996</v>
      </c>
      <c r="O1512" s="32">
        <f t="shared" si="1396"/>
        <v>0</v>
      </c>
      <c r="P1512" s="32">
        <f t="shared" si="1397"/>
        <v>0</v>
      </c>
      <c r="Q1512" s="32">
        <f t="shared" si="1398"/>
        <v>0</v>
      </c>
      <c r="R1512" s="32">
        <f t="shared" si="1373"/>
        <v>6578.6000000000004</v>
      </c>
      <c r="S1512" s="32">
        <f t="shared" si="1374"/>
        <v>6764.3999999999996</v>
      </c>
      <c r="T1512" s="32">
        <f t="shared" si="1375"/>
        <v>6764.3999999999996</v>
      </c>
      <c r="U1512" s="32">
        <f t="shared" si="1399"/>
        <v>0</v>
      </c>
      <c r="V1512" s="32">
        <f t="shared" si="1370"/>
        <v>6578.6000000000004</v>
      </c>
      <c r="W1512" s="32">
        <f t="shared" si="1371"/>
        <v>6764.3999999999996</v>
      </c>
      <c r="X1512" s="32">
        <f t="shared" si="1372"/>
        <v>6764.3999999999996</v>
      </c>
      <c r="Y1512" s="32">
        <f t="shared" si="1400"/>
        <v>-92.200000000000003</v>
      </c>
      <c r="Z1512" s="32">
        <f t="shared" si="1401"/>
        <v>0</v>
      </c>
      <c r="AA1512" s="32">
        <f t="shared" si="1402"/>
        <v>0</v>
      </c>
      <c r="AB1512" s="32">
        <f t="shared" ref="AB1512:AB1575" si="1404">V1512+Y1512</f>
        <v>6486.4000000000005</v>
      </c>
      <c r="AC1512" s="32">
        <f t="shared" ref="AC1512:AC1575" si="1405">W1512+Z1512</f>
        <v>6764.3999999999996</v>
      </c>
      <c r="AD1512" s="32">
        <f t="shared" ref="AD1512:AD1575" si="1406">X1512+AA1512</f>
        <v>6764.3999999999996</v>
      </c>
      <c r="AE1512" s="32">
        <f t="shared" si="1403"/>
        <v>0</v>
      </c>
      <c r="AF1512" s="33"/>
      <c r="AG1512" s="34"/>
      <c r="AH1512" s="1" t="str">
        <f t="shared" ref="AH1512:AH1575" si="1407">CONCATENATE(C1512,D1512)</f>
        <v/>
      </c>
    </row>
    <row r="1513">
      <c r="A1513" s="14" t="s">
        <v>974</v>
      </c>
      <c r="B1513" s="15">
        <v>600</v>
      </c>
      <c r="C1513" s="14" t="s">
        <v>31</v>
      </c>
      <c r="D1513" s="14" t="s">
        <v>32</v>
      </c>
      <c r="E1513" s="31" t="s">
        <v>33</v>
      </c>
      <c r="F1513" s="32">
        <v>6578.6000000000004</v>
      </c>
      <c r="G1513" s="32">
        <v>6764.3999999999996</v>
      </c>
      <c r="H1513" s="32">
        <v>6764.3999999999996</v>
      </c>
      <c r="I1513" s="32"/>
      <c r="J1513" s="32"/>
      <c r="K1513" s="32"/>
      <c r="L1513" s="32">
        <f t="shared" si="1367"/>
        <v>6578.6000000000004</v>
      </c>
      <c r="M1513" s="32">
        <f t="shared" si="1368"/>
        <v>6764.3999999999996</v>
      </c>
      <c r="N1513" s="32">
        <f t="shared" si="1369"/>
        <v>6764.3999999999996</v>
      </c>
      <c r="O1513" s="32"/>
      <c r="P1513" s="32"/>
      <c r="Q1513" s="32"/>
      <c r="R1513" s="32">
        <f t="shared" si="1373"/>
        <v>6578.6000000000004</v>
      </c>
      <c r="S1513" s="32">
        <f t="shared" si="1374"/>
        <v>6764.3999999999996</v>
      </c>
      <c r="T1513" s="32">
        <f t="shared" si="1375"/>
        <v>6764.3999999999996</v>
      </c>
      <c r="U1513" s="32"/>
      <c r="V1513" s="32">
        <f t="shared" si="1370"/>
        <v>6578.6000000000004</v>
      </c>
      <c r="W1513" s="32">
        <f t="shared" si="1371"/>
        <v>6764.3999999999996</v>
      </c>
      <c r="X1513" s="32">
        <f t="shared" si="1372"/>
        <v>6764.3999999999996</v>
      </c>
      <c r="Y1513" s="32">
        <v>-92.200000000000003</v>
      </c>
      <c r="Z1513" s="32"/>
      <c r="AA1513" s="32"/>
      <c r="AB1513" s="32">
        <f t="shared" si="1404"/>
        <v>6486.4000000000005</v>
      </c>
      <c r="AC1513" s="32">
        <f t="shared" si="1405"/>
        <v>6764.3999999999996</v>
      </c>
      <c r="AD1513" s="32">
        <f t="shared" si="1406"/>
        <v>6764.3999999999996</v>
      </c>
      <c r="AE1513" s="32"/>
      <c r="AF1513" s="33"/>
      <c r="AG1513" s="34"/>
      <c r="AH1513" s="1" t="str">
        <f t="shared" si="1407"/>
        <v>0113</v>
      </c>
    </row>
    <row r="1514" s="24" customFormat="1" ht="47.25">
      <c r="A1514" s="25" t="s">
        <v>976</v>
      </c>
      <c r="B1514" s="26"/>
      <c r="C1514" s="25"/>
      <c r="D1514" s="25"/>
      <c r="E1514" s="27" t="s">
        <v>977</v>
      </c>
      <c r="F1514" s="28">
        <f t="shared" si="1390"/>
        <v>37208</v>
      </c>
      <c r="G1514" s="28">
        <f t="shared" si="1391"/>
        <v>40449.800000000003</v>
      </c>
      <c r="H1514" s="28">
        <f t="shared" si="1392"/>
        <v>40465.5</v>
      </c>
      <c r="I1514" s="28">
        <f t="shared" si="1393"/>
        <v>6000</v>
      </c>
      <c r="J1514" s="28">
        <f t="shared" si="1394"/>
        <v>6000</v>
      </c>
      <c r="K1514" s="28">
        <f t="shared" si="1395"/>
        <v>6000</v>
      </c>
      <c r="L1514" s="28">
        <f t="shared" si="1367"/>
        <v>43208</v>
      </c>
      <c r="M1514" s="28">
        <f t="shared" si="1368"/>
        <v>46449.800000000003</v>
      </c>
      <c r="N1514" s="28">
        <f t="shared" si="1369"/>
        <v>46465.5</v>
      </c>
      <c r="O1514" s="28">
        <f t="shared" si="1396"/>
        <v>0</v>
      </c>
      <c r="P1514" s="28">
        <f t="shared" si="1397"/>
        <v>0</v>
      </c>
      <c r="Q1514" s="28">
        <f t="shared" si="1398"/>
        <v>0</v>
      </c>
      <c r="R1514" s="28">
        <f t="shared" si="1373"/>
        <v>43208</v>
      </c>
      <c r="S1514" s="28">
        <f t="shared" si="1374"/>
        <v>46449.800000000003</v>
      </c>
      <c r="T1514" s="28">
        <f t="shared" si="1375"/>
        <v>46465.5</v>
      </c>
      <c r="U1514" s="28">
        <f t="shared" si="1399"/>
        <v>0</v>
      </c>
      <c r="V1514" s="28">
        <f t="shared" si="1370"/>
        <v>43208</v>
      </c>
      <c r="W1514" s="28">
        <f t="shared" si="1371"/>
        <v>46449.800000000003</v>
      </c>
      <c r="X1514" s="28">
        <f t="shared" si="1372"/>
        <v>46465.5</v>
      </c>
      <c r="Y1514" s="28">
        <f t="shared" si="1400"/>
        <v>-455.89999999999998</v>
      </c>
      <c r="Z1514" s="28">
        <f t="shared" si="1401"/>
        <v>0</v>
      </c>
      <c r="AA1514" s="28">
        <f t="shared" si="1402"/>
        <v>0</v>
      </c>
      <c r="AB1514" s="28">
        <f t="shared" si="1404"/>
        <v>42752.099999999999</v>
      </c>
      <c r="AC1514" s="28">
        <f t="shared" si="1405"/>
        <v>46449.800000000003</v>
      </c>
      <c r="AD1514" s="28">
        <f t="shared" si="1406"/>
        <v>46465.5</v>
      </c>
      <c r="AE1514" s="28">
        <f t="shared" si="1403"/>
        <v>0</v>
      </c>
      <c r="AF1514" s="29"/>
      <c r="AG1514" s="30"/>
      <c r="AH1514" s="24" t="str">
        <f t="shared" si="1407"/>
        <v/>
      </c>
    </row>
    <row r="1515" ht="47.25">
      <c r="A1515" s="14" t="s">
        <v>978</v>
      </c>
      <c r="B1515" s="15"/>
      <c r="C1515" s="14"/>
      <c r="D1515" s="14"/>
      <c r="E1515" s="31" t="s">
        <v>150</v>
      </c>
      <c r="F1515" s="32">
        <f>F1516+F1518</f>
        <v>37208</v>
      </c>
      <c r="G1515" s="32">
        <f>G1516+G1518</f>
        <v>40449.800000000003</v>
      </c>
      <c r="H1515" s="32">
        <f>H1516+H1518</f>
        <v>40465.5</v>
      </c>
      <c r="I1515" s="32">
        <f>I1516+I1518</f>
        <v>6000</v>
      </c>
      <c r="J1515" s="32">
        <f>J1516+J1518</f>
        <v>6000</v>
      </c>
      <c r="K1515" s="32">
        <f>K1516+K1518</f>
        <v>6000</v>
      </c>
      <c r="L1515" s="32">
        <f t="shared" si="1367"/>
        <v>43208</v>
      </c>
      <c r="M1515" s="32">
        <f t="shared" si="1368"/>
        <v>46449.800000000003</v>
      </c>
      <c r="N1515" s="32">
        <f t="shared" si="1369"/>
        <v>46465.5</v>
      </c>
      <c r="O1515" s="32">
        <f>O1516+O1518</f>
        <v>0</v>
      </c>
      <c r="P1515" s="32">
        <f>P1516+P1518</f>
        <v>0</v>
      </c>
      <c r="Q1515" s="32">
        <f>Q1516+Q1518</f>
        <v>0</v>
      </c>
      <c r="R1515" s="32">
        <f t="shared" si="1373"/>
        <v>43208</v>
      </c>
      <c r="S1515" s="32">
        <f t="shared" si="1374"/>
        <v>46449.800000000003</v>
      </c>
      <c r="T1515" s="32">
        <f t="shared" si="1375"/>
        <v>46465.5</v>
      </c>
      <c r="U1515" s="32">
        <f>U1516+U1518</f>
        <v>0</v>
      </c>
      <c r="V1515" s="32">
        <f t="shared" si="1370"/>
        <v>43208</v>
      </c>
      <c r="W1515" s="32">
        <f t="shared" si="1371"/>
        <v>46449.800000000003</v>
      </c>
      <c r="X1515" s="32">
        <f t="shared" si="1372"/>
        <v>46465.5</v>
      </c>
      <c r="Y1515" s="32">
        <f>Y1516+Y1518</f>
        <v>-455.89999999999998</v>
      </c>
      <c r="Z1515" s="32">
        <f>Z1516+Z1518</f>
        <v>0</v>
      </c>
      <c r="AA1515" s="32">
        <f>AA1516+AA1518</f>
        <v>0</v>
      </c>
      <c r="AB1515" s="32">
        <f t="shared" si="1404"/>
        <v>42752.099999999999</v>
      </c>
      <c r="AC1515" s="32">
        <f t="shared" si="1405"/>
        <v>46449.800000000003</v>
      </c>
      <c r="AD1515" s="32">
        <f t="shared" si="1406"/>
        <v>46465.5</v>
      </c>
      <c r="AE1515" s="32">
        <f>AE1516+AE1518</f>
        <v>0</v>
      </c>
      <c r="AF1515" s="33"/>
      <c r="AG1515" s="34"/>
      <c r="AH1515" s="1" t="str">
        <f t="shared" si="1407"/>
        <v/>
      </c>
    </row>
    <row r="1516" ht="94.5">
      <c r="A1516" s="14" t="s">
        <v>978</v>
      </c>
      <c r="B1516" s="15" t="s">
        <v>151</v>
      </c>
      <c r="C1516" s="14"/>
      <c r="D1516" s="14"/>
      <c r="E1516" s="31" t="s">
        <v>152</v>
      </c>
      <c r="F1516" s="32">
        <f>F1517</f>
        <v>29734.900000000001</v>
      </c>
      <c r="G1516" s="32">
        <f>G1517</f>
        <v>33267</v>
      </c>
      <c r="H1516" s="32">
        <f>H1517</f>
        <v>33267</v>
      </c>
      <c r="I1516" s="32">
        <f>I1517</f>
        <v>0</v>
      </c>
      <c r="J1516" s="32">
        <f>J1517</f>
        <v>0</v>
      </c>
      <c r="K1516" s="32">
        <f>K1517</f>
        <v>0</v>
      </c>
      <c r="L1516" s="32">
        <f t="shared" si="1367"/>
        <v>29734.900000000001</v>
      </c>
      <c r="M1516" s="32">
        <f t="shared" si="1368"/>
        <v>33267</v>
      </c>
      <c r="N1516" s="32">
        <f t="shared" si="1369"/>
        <v>33267</v>
      </c>
      <c r="O1516" s="32">
        <f>O1517</f>
        <v>0</v>
      </c>
      <c r="P1516" s="32">
        <f>P1517</f>
        <v>0</v>
      </c>
      <c r="Q1516" s="32">
        <f>Q1517</f>
        <v>0</v>
      </c>
      <c r="R1516" s="32">
        <f t="shared" si="1373"/>
        <v>29734.900000000001</v>
      </c>
      <c r="S1516" s="32">
        <f t="shared" si="1374"/>
        <v>33267</v>
      </c>
      <c r="T1516" s="32">
        <f t="shared" si="1375"/>
        <v>33267</v>
      </c>
      <c r="U1516" s="32">
        <f>U1517</f>
        <v>0</v>
      </c>
      <c r="V1516" s="32">
        <f t="shared" si="1370"/>
        <v>29734.900000000001</v>
      </c>
      <c r="W1516" s="32">
        <f t="shared" si="1371"/>
        <v>33267</v>
      </c>
      <c r="X1516" s="32">
        <f t="shared" si="1372"/>
        <v>33267</v>
      </c>
      <c r="Y1516" s="32">
        <f>Y1517</f>
        <v>-455.89999999999998</v>
      </c>
      <c r="Z1516" s="32">
        <f>Z1517</f>
        <v>0</v>
      </c>
      <c r="AA1516" s="32">
        <f>AA1517</f>
        <v>0</v>
      </c>
      <c r="AB1516" s="32">
        <f t="shared" si="1404"/>
        <v>29279</v>
      </c>
      <c r="AC1516" s="32">
        <f t="shared" si="1405"/>
        <v>33267</v>
      </c>
      <c r="AD1516" s="32">
        <f t="shared" si="1406"/>
        <v>33267</v>
      </c>
      <c r="AE1516" s="32">
        <f>AE1517</f>
        <v>0</v>
      </c>
      <c r="AF1516" s="33"/>
      <c r="AG1516" s="34"/>
      <c r="AH1516" s="1" t="str">
        <f t="shared" si="1407"/>
        <v/>
      </c>
    </row>
    <row r="1517">
      <c r="A1517" s="14" t="s">
        <v>978</v>
      </c>
      <c r="B1517" s="15">
        <v>100</v>
      </c>
      <c r="C1517" s="14" t="s">
        <v>31</v>
      </c>
      <c r="D1517" s="14" t="s">
        <v>32</v>
      </c>
      <c r="E1517" s="31" t="s">
        <v>33</v>
      </c>
      <c r="F1517" s="32">
        <v>29734.900000000001</v>
      </c>
      <c r="G1517" s="32">
        <v>33267</v>
      </c>
      <c r="H1517" s="32">
        <v>33267</v>
      </c>
      <c r="I1517" s="32"/>
      <c r="J1517" s="32"/>
      <c r="K1517" s="32"/>
      <c r="L1517" s="32">
        <f t="shared" si="1367"/>
        <v>29734.900000000001</v>
      </c>
      <c r="M1517" s="32">
        <f t="shared" si="1368"/>
        <v>33267</v>
      </c>
      <c r="N1517" s="32">
        <f t="shared" si="1369"/>
        <v>33267</v>
      </c>
      <c r="O1517" s="32"/>
      <c r="P1517" s="32"/>
      <c r="Q1517" s="32"/>
      <c r="R1517" s="32">
        <f t="shared" si="1373"/>
        <v>29734.900000000001</v>
      </c>
      <c r="S1517" s="32">
        <f t="shared" si="1374"/>
        <v>33267</v>
      </c>
      <c r="T1517" s="32">
        <f t="shared" si="1375"/>
        <v>33267</v>
      </c>
      <c r="U1517" s="32"/>
      <c r="V1517" s="32">
        <f t="shared" si="1370"/>
        <v>29734.900000000001</v>
      </c>
      <c r="W1517" s="32">
        <f t="shared" si="1371"/>
        <v>33267</v>
      </c>
      <c r="X1517" s="32">
        <f t="shared" si="1372"/>
        <v>33267</v>
      </c>
      <c r="Y1517" s="32">
        <v>-455.89999999999998</v>
      </c>
      <c r="Z1517" s="32"/>
      <c r="AA1517" s="32"/>
      <c r="AB1517" s="32">
        <f t="shared" si="1404"/>
        <v>29279</v>
      </c>
      <c r="AC1517" s="32">
        <f t="shared" si="1405"/>
        <v>33267</v>
      </c>
      <c r="AD1517" s="32">
        <f t="shared" si="1406"/>
        <v>33267</v>
      </c>
      <c r="AE1517" s="32"/>
      <c r="AF1517" s="33"/>
      <c r="AG1517" s="34"/>
      <c r="AH1517" s="1" t="str">
        <f t="shared" si="1407"/>
        <v>0113</v>
      </c>
    </row>
    <row r="1518" ht="31.5">
      <c r="A1518" s="14" t="s">
        <v>978</v>
      </c>
      <c r="B1518" s="15" t="s">
        <v>48</v>
      </c>
      <c r="C1518" s="14"/>
      <c r="D1518" s="14"/>
      <c r="E1518" s="31" t="s">
        <v>49</v>
      </c>
      <c r="F1518" s="32">
        <f>F1519</f>
        <v>7473.1000000000004</v>
      </c>
      <c r="G1518" s="32">
        <f>G1519</f>
        <v>7182.8000000000002</v>
      </c>
      <c r="H1518" s="32">
        <f>H1519</f>
        <v>7198.5</v>
      </c>
      <c r="I1518" s="32">
        <f>I1519</f>
        <v>6000</v>
      </c>
      <c r="J1518" s="32">
        <f>J1519</f>
        <v>6000</v>
      </c>
      <c r="K1518" s="32">
        <f>K1519</f>
        <v>6000</v>
      </c>
      <c r="L1518" s="32">
        <f t="shared" si="1367"/>
        <v>13473.1</v>
      </c>
      <c r="M1518" s="32">
        <f t="shared" si="1368"/>
        <v>13182.799999999999</v>
      </c>
      <c r="N1518" s="32">
        <f t="shared" si="1369"/>
        <v>13198.5</v>
      </c>
      <c r="O1518" s="32">
        <f>O1519</f>
        <v>0</v>
      </c>
      <c r="P1518" s="32">
        <f>P1519</f>
        <v>0</v>
      </c>
      <c r="Q1518" s="32">
        <f>Q1519</f>
        <v>0</v>
      </c>
      <c r="R1518" s="32">
        <f t="shared" si="1373"/>
        <v>13473.1</v>
      </c>
      <c r="S1518" s="32">
        <f t="shared" si="1374"/>
        <v>13182.799999999999</v>
      </c>
      <c r="T1518" s="32">
        <f t="shared" si="1375"/>
        <v>13198.5</v>
      </c>
      <c r="U1518" s="32">
        <f>U1519</f>
        <v>0</v>
      </c>
      <c r="V1518" s="32">
        <f t="shared" si="1370"/>
        <v>13473.1</v>
      </c>
      <c r="W1518" s="32">
        <f t="shared" si="1371"/>
        <v>13182.799999999999</v>
      </c>
      <c r="X1518" s="32">
        <f t="shared" si="1372"/>
        <v>13198.5</v>
      </c>
      <c r="Y1518" s="32">
        <f>Y1519</f>
        <v>0</v>
      </c>
      <c r="Z1518" s="32">
        <f>Z1519</f>
        <v>0</v>
      </c>
      <c r="AA1518" s="32">
        <f>AA1519</f>
        <v>0</v>
      </c>
      <c r="AB1518" s="32">
        <f t="shared" si="1404"/>
        <v>13473.1</v>
      </c>
      <c r="AC1518" s="32">
        <f t="shared" si="1405"/>
        <v>13182.799999999999</v>
      </c>
      <c r="AD1518" s="32">
        <f t="shared" si="1406"/>
        <v>13198.5</v>
      </c>
      <c r="AE1518" s="32">
        <f>AE1519</f>
        <v>0</v>
      </c>
      <c r="AF1518" s="33"/>
      <c r="AG1518" s="34"/>
      <c r="AH1518" s="1" t="str">
        <f t="shared" si="1407"/>
        <v/>
      </c>
    </row>
    <row r="1519">
      <c r="A1519" s="14" t="s">
        <v>978</v>
      </c>
      <c r="B1519" s="15">
        <v>200</v>
      </c>
      <c r="C1519" s="14" t="s">
        <v>31</v>
      </c>
      <c r="D1519" s="14" t="s">
        <v>32</v>
      </c>
      <c r="E1519" s="31" t="s">
        <v>33</v>
      </c>
      <c r="F1519" s="32">
        <v>7473.1000000000004</v>
      </c>
      <c r="G1519" s="32">
        <v>7182.8000000000002</v>
      </c>
      <c r="H1519" s="32">
        <v>7198.5</v>
      </c>
      <c r="I1519" s="37">
        <v>6000</v>
      </c>
      <c r="J1519" s="37">
        <v>6000</v>
      </c>
      <c r="K1519" s="37">
        <v>6000</v>
      </c>
      <c r="L1519" s="32">
        <f t="shared" si="1367"/>
        <v>13473.1</v>
      </c>
      <c r="M1519" s="32">
        <f t="shared" si="1368"/>
        <v>13182.799999999999</v>
      </c>
      <c r="N1519" s="32">
        <f t="shared" si="1369"/>
        <v>13198.5</v>
      </c>
      <c r="O1519" s="32"/>
      <c r="P1519" s="32"/>
      <c r="Q1519" s="32"/>
      <c r="R1519" s="32">
        <f t="shared" si="1373"/>
        <v>13473.1</v>
      </c>
      <c r="S1519" s="32">
        <f t="shared" si="1374"/>
        <v>13182.799999999999</v>
      </c>
      <c r="T1519" s="32">
        <f t="shared" si="1375"/>
        <v>13198.5</v>
      </c>
      <c r="U1519" s="32"/>
      <c r="V1519" s="32">
        <f t="shared" si="1370"/>
        <v>13473.1</v>
      </c>
      <c r="W1519" s="32">
        <f t="shared" si="1371"/>
        <v>13182.799999999999</v>
      </c>
      <c r="X1519" s="32">
        <f t="shared" si="1372"/>
        <v>13198.5</v>
      </c>
      <c r="Y1519" s="32"/>
      <c r="Z1519" s="32"/>
      <c r="AA1519" s="32"/>
      <c r="AB1519" s="32">
        <f t="shared" si="1404"/>
        <v>13473.1</v>
      </c>
      <c r="AC1519" s="32">
        <f t="shared" si="1405"/>
        <v>13182.799999999999</v>
      </c>
      <c r="AD1519" s="32">
        <f t="shared" si="1406"/>
        <v>13198.5</v>
      </c>
      <c r="AE1519" s="32"/>
      <c r="AF1519" s="33"/>
      <c r="AG1519" s="34">
        <v>66</v>
      </c>
      <c r="AH1519" s="1" t="str">
        <f t="shared" si="1407"/>
        <v>0113</v>
      </c>
    </row>
    <row r="1520" s="24" customFormat="1">
      <c r="A1520" s="25" t="s">
        <v>979</v>
      </c>
      <c r="B1520" s="26"/>
      <c r="C1520" s="25"/>
      <c r="D1520" s="25"/>
      <c r="E1520" s="42" t="s">
        <v>980</v>
      </c>
      <c r="F1520" s="28"/>
      <c r="G1520" s="28"/>
      <c r="H1520" s="28"/>
      <c r="I1520" s="46"/>
      <c r="J1520" s="46"/>
      <c r="K1520" s="46"/>
      <c r="L1520" s="28"/>
      <c r="M1520" s="28"/>
      <c r="N1520" s="28"/>
      <c r="O1520" s="28">
        <f t="shared" ref="O1520:O1526" si="1408">O1521</f>
        <v>199421.39999999999</v>
      </c>
      <c r="P1520" s="28">
        <f t="shared" ref="P1520:P1526" si="1409">P1521</f>
        <v>0</v>
      </c>
      <c r="Q1520" s="28">
        <f t="shared" ref="Q1520:Q1526" si="1410">Q1521</f>
        <v>0</v>
      </c>
      <c r="R1520" s="28">
        <f t="shared" si="1373"/>
        <v>199421.39999999999</v>
      </c>
      <c r="S1520" s="28">
        <f t="shared" si="1374"/>
        <v>0</v>
      </c>
      <c r="T1520" s="28">
        <f t="shared" si="1375"/>
        <v>0</v>
      </c>
      <c r="U1520" s="28">
        <f t="shared" ref="U1520:U1526" si="1411">U1521</f>
        <v>0</v>
      </c>
      <c r="V1520" s="28">
        <f t="shared" si="1370"/>
        <v>199421.39999999999</v>
      </c>
      <c r="W1520" s="28">
        <f t="shared" si="1371"/>
        <v>0</v>
      </c>
      <c r="X1520" s="28">
        <f t="shared" si="1372"/>
        <v>0</v>
      </c>
      <c r="Y1520" s="28">
        <f t="shared" ref="Y1520:Y1526" si="1412">Y1521</f>
        <v>84981.300000000003</v>
      </c>
      <c r="Z1520" s="28">
        <f t="shared" ref="Z1520:Z1526" si="1413">Z1521</f>
        <v>0</v>
      </c>
      <c r="AA1520" s="28">
        <f t="shared" ref="AA1520:AA1526" si="1414">AA1521</f>
        <v>0</v>
      </c>
      <c r="AB1520" s="28">
        <f t="shared" si="1404"/>
        <v>284402.70000000001</v>
      </c>
      <c r="AC1520" s="28">
        <f t="shared" si="1405"/>
        <v>0</v>
      </c>
      <c r="AD1520" s="28">
        <f t="shared" si="1406"/>
        <v>0</v>
      </c>
      <c r="AE1520" s="28">
        <f t="shared" ref="AE1520:AE1526" si="1415">AE1521</f>
        <v>0</v>
      </c>
      <c r="AF1520" s="29"/>
      <c r="AG1520" s="30"/>
      <c r="AH1520" s="24" t="str">
        <f t="shared" si="1407"/>
        <v/>
      </c>
    </row>
    <row r="1521">
      <c r="A1521" s="14" t="s">
        <v>981</v>
      </c>
      <c r="B1521" s="15"/>
      <c r="C1521" s="14"/>
      <c r="D1521" s="14"/>
      <c r="E1521" s="35" t="s">
        <v>982</v>
      </c>
      <c r="F1521" s="32"/>
      <c r="G1521" s="32"/>
      <c r="H1521" s="32"/>
      <c r="I1521" s="37"/>
      <c r="J1521" s="37"/>
      <c r="K1521" s="37"/>
      <c r="L1521" s="32"/>
      <c r="M1521" s="32"/>
      <c r="N1521" s="32"/>
      <c r="O1521" s="32">
        <f t="shared" si="1408"/>
        <v>199421.39999999999</v>
      </c>
      <c r="P1521" s="32">
        <f t="shared" si="1409"/>
        <v>0</v>
      </c>
      <c r="Q1521" s="32">
        <f t="shared" si="1410"/>
        <v>0</v>
      </c>
      <c r="R1521" s="32">
        <f t="shared" si="1373"/>
        <v>199421.39999999999</v>
      </c>
      <c r="S1521" s="32">
        <f t="shared" si="1374"/>
        <v>0</v>
      </c>
      <c r="T1521" s="32">
        <f t="shared" si="1375"/>
        <v>0</v>
      </c>
      <c r="U1521" s="32">
        <f t="shared" si="1411"/>
        <v>0</v>
      </c>
      <c r="V1521" s="32">
        <f t="shared" si="1370"/>
        <v>199421.39999999999</v>
      </c>
      <c r="W1521" s="32">
        <f t="shared" si="1371"/>
        <v>0</v>
      </c>
      <c r="X1521" s="32">
        <f t="shared" si="1372"/>
        <v>0</v>
      </c>
      <c r="Y1521" s="32">
        <f t="shared" si="1412"/>
        <v>84981.300000000003</v>
      </c>
      <c r="Z1521" s="32">
        <f t="shared" si="1413"/>
        <v>0</v>
      </c>
      <c r="AA1521" s="32">
        <f t="shared" si="1414"/>
        <v>0</v>
      </c>
      <c r="AB1521" s="32">
        <f t="shared" si="1404"/>
        <v>284402.70000000001</v>
      </c>
      <c r="AC1521" s="32">
        <f t="shared" si="1405"/>
        <v>0</v>
      </c>
      <c r="AD1521" s="32">
        <f t="shared" si="1406"/>
        <v>0</v>
      </c>
      <c r="AE1521" s="32">
        <f t="shared" si="1415"/>
        <v>0</v>
      </c>
      <c r="AF1521" s="33"/>
      <c r="AG1521" s="34"/>
      <c r="AH1521" s="1" t="str">
        <f t="shared" si="1407"/>
        <v/>
      </c>
    </row>
    <row r="1522">
      <c r="A1522" s="14" t="s">
        <v>981</v>
      </c>
      <c r="B1522" s="15" t="s">
        <v>44</v>
      </c>
      <c r="C1522" s="14"/>
      <c r="D1522" s="14"/>
      <c r="E1522" s="31" t="s">
        <v>45</v>
      </c>
      <c r="F1522" s="32"/>
      <c r="G1522" s="32"/>
      <c r="H1522" s="32"/>
      <c r="I1522" s="37"/>
      <c r="J1522" s="37"/>
      <c r="K1522" s="37"/>
      <c r="L1522" s="32"/>
      <c r="M1522" s="32"/>
      <c r="N1522" s="32"/>
      <c r="O1522" s="32">
        <f t="shared" si="1408"/>
        <v>199421.39999999999</v>
      </c>
      <c r="P1522" s="32">
        <f t="shared" si="1409"/>
        <v>0</v>
      </c>
      <c r="Q1522" s="32">
        <f t="shared" si="1410"/>
        <v>0</v>
      </c>
      <c r="R1522" s="32">
        <f t="shared" si="1373"/>
        <v>199421.39999999999</v>
      </c>
      <c r="S1522" s="32">
        <f t="shared" si="1374"/>
        <v>0</v>
      </c>
      <c r="T1522" s="32">
        <f t="shared" si="1375"/>
        <v>0</v>
      </c>
      <c r="U1522" s="32">
        <f t="shared" si="1411"/>
        <v>0</v>
      </c>
      <c r="V1522" s="32">
        <f t="shared" si="1370"/>
        <v>199421.39999999999</v>
      </c>
      <c r="W1522" s="32">
        <f t="shared" si="1371"/>
        <v>0</v>
      </c>
      <c r="X1522" s="32">
        <f t="shared" si="1372"/>
        <v>0</v>
      </c>
      <c r="Y1522" s="32">
        <f t="shared" si="1412"/>
        <v>84981.300000000003</v>
      </c>
      <c r="Z1522" s="32">
        <f t="shared" si="1413"/>
        <v>0</v>
      </c>
      <c r="AA1522" s="32">
        <f t="shared" si="1414"/>
        <v>0</v>
      </c>
      <c r="AB1522" s="32">
        <f t="shared" si="1404"/>
        <v>284402.70000000001</v>
      </c>
      <c r="AC1522" s="32">
        <f t="shared" si="1405"/>
        <v>0</v>
      </c>
      <c r="AD1522" s="32">
        <f t="shared" si="1406"/>
        <v>0</v>
      </c>
      <c r="AE1522" s="32">
        <f t="shared" si="1415"/>
        <v>0</v>
      </c>
      <c r="AF1522" s="33"/>
      <c r="AG1522" s="34"/>
      <c r="AH1522" s="1" t="str">
        <f t="shared" si="1407"/>
        <v/>
      </c>
    </row>
    <row r="1523">
      <c r="A1523" s="14" t="s">
        <v>981</v>
      </c>
      <c r="B1523" s="15">
        <v>800</v>
      </c>
      <c r="C1523" s="14" t="s">
        <v>31</v>
      </c>
      <c r="D1523" s="14" t="s">
        <v>32</v>
      </c>
      <c r="E1523" s="31" t="s">
        <v>33</v>
      </c>
      <c r="F1523" s="32"/>
      <c r="G1523" s="32"/>
      <c r="H1523" s="32"/>
      <c r="I1523" s="37"/>
      <c r="J1523" s="37"/>
      <c r="K1523" s="37"/>
      <c r="L1523" s="32"/>
      <c r="M1523" s="32"/>
      <c r="N1523" s="32"/>
      <c r="O1523" s="32">
        <v>199421.39999999999</v>
      </c>
      <c r="P1523" s="32"/>
      <c r="Q1523" s="32"/>
      <c r="R1523" s="32">
        <f t="shared" si="1373"/>
        <v>199421.39999999999</v>
      </c>
      <c r="S1523" s="32">
        <f t="shared" si="1374"/>
        <v>0</v>
      </c>
      <c r="T1523" s="32">
        <f t="shared" si="1375"/>
        <v>0</v>
      </c>
      <c r="U1523" s="32"/>
      <c r="V1523" s="32">
        <f t="shared" ref="V1523:V1586" si="1416">R1523+U1523</f>
        <v>199421.39999999999</v>
      </c>
      <c r="W1523" s="32">
        <f t="shared" ref="W1523:W1586" si="1417">S1523</f>
        <v>0</v>
      </c>
      <c r="X1523" s="32">
        <f t="shared" ref="X1523:X1586" si="1418">T1523</f>
        <v>0</v>
      </c>
      <c r="Y1523" s="32">
        <v>84981.300000000003</v>
      </c>
      <c r="Z1523" s="32"/>
      <c r="AA1523" s="32"/>
      <c r="AB1523" s="32">
        <f t="shared" si="1404"/>
        <v>284402.70000000001</v>
      </c>
      <c r="AC1523" s="32">
        <f t="shared" si="1405"/>
        <v>0</v>
      </c>
      <c r="AD1523" s="32">
        <f t="shared" si="1406"/>
        <v>0</v>
      </c>
      <c r="AE1523" s="32"/>
      <c r="AF1523" s="33"/>
      <c r="AG1523" s="34"/>
      <c r="AH1523" s="1" t="str">
        <f t="shared" si="1407"/>
        <v>0113</v>
      </c>
    </row>
    <row r="1524" s="24" customFormat="1" ht="47.25">
      <c r="A1524" s="25" t="s">
        <v>983</v>
      </c>
      <c r="B1524" s="26"/>
      <c r="C1524" s="25"/>
      <c r="D1524" s="25"/>
      <c r="E1524" s="27" t="s">
        <v>984</v>
      </c>
      <c r="F1524" s="28">
        <f t="shared" si="1390"/>
        <v>141000</v>
      </c>
      <c r="G1524" s="28">
        <f t="shared" ref="G1524:G1526" si="1419">G1525</f>
        <v>141000</v>
      </c>
      <c r="H1524" s="28">
        <f t="shared" si="1392"/>
        <v>141000</v>
      </c>
      <c r="I1524" s="28">
        <f t="shared" ref="I1524:I1526" si="1420">I1525</f>
        <v>14000</v>
      </c>
      <c r="J1524" s="28">
        <f t="shared" ref="J1524:J1526" si="1421">J1525</f>
        <v>14000</v>
      </c>
      <c r="K1524" s="28">
        <f t="shared" ref="K1524:K1526" si="1422">K1525</f>
        <v>14000</v>
      </c>
      <c r="L1524" s="28">
        <f t="shared" ref="L1521:L1584" si="1423">F1524+I1524</f>
        <v>155000</v>
      </c>
      <c r="M1524" s="28">
        <f t="shared" ref="M1521:M1584" si="1424">G1524+J1524</f>
        <v>155000</v>
      </c>
      <c r="N1524" s="28">
        <f t="shared" ref="N1521:N1584" si="1425">H1524+K1524</f>
        <v>155000</v>
      </c>
      <c r="O1524" s="28">
        <f t="shared" si="1408"/>
        <v>0</v>
      </c>
      <c r="P1524" s="28">
        <f t="shared" si="1409"/>
        <v>0</v>
      </c>
      <c r="Q1524" s="28">
        <f t="shared" si="1410"/>
        <v>0</v>
      </c>
      <c r="R1524" s="28">
        <f t="shared" si="1373"/>
        <v>155000</v>
      </c>
      <c r="S1524" s="28">
        <f t="shared" si="1374"/>
        <v>155000</v>
      </c>
      <c r="T1524" s="28">
        <f t="shared" si="1375"/>
        <v>155000</v>
      </c>
      <c r="U1524" s="28">
        <f t="shared" si="1411"/>
        <v>0</v>
      </c>
      <c r="V1524" s="28">
        <f t="shared" si="1416"/>
        <v>155000</v>
      </c>
      <c r="W1524" s="28">
        <f t="shared" si="1417"/>
        <v>155000</v>
      </c>
      <c r="X1524" s="28">
        <f t="shared" si="1418"/>
        <v>155000</v>
      </c>
      <c r="Y1524" s="28">
        <f t="shared" si="1412"/>
        <v>0</v>
      </c>
      <c r="Z1524" s="28">
        <f t="shared" si="1413"/>
        <v>0</v>
      </c>
      <c r="AA1524" s="28">
        <f t="shared" si="1414"/>
        <v>0</v>
      </c>
      <c r="AB1524" s="28">
        <f t="shared" si="1404"/>
        <v>155000</v>
      </c>
      <c r="AC1524" s="28">
        <f t="shared" si="1405"/>
        <v>155000</v>
      </c>
      <c r="AD1524" s="28">
        <f t="shared" si="1406"/>
        <v>155000</v>
      </c>
      <c r="AE1524" s="28">
        <f t="shared" si="1415"/>
        <v>0</v>
      </c>
      <c r="AF1524" s="29"/>
      <c r="AG1524" s="30"/>
      <c r="AH1524" s="24" t="str">
        <f t="shared" si="1407"/>
        <v/>
      </c>
    </row>
    <row r="1525" ht="63">
      <c r="A1525" s="14" t="s">
        <v>985</v>
      </c>
      <c r="B1525" s="15"/>
      <c r="C1525" s="14"/>
      <c r="D1525" s="14"/>
      <c r="E1525" s="31" t="s">
        <v>986</v>
      </c>
      <c r="F1525" s="32">
        <f t="shared" si="1390"/>
        <v>141000</v>
      </c>
      <c r="G1525" s="32">
        <f t="shared" si="1419"/>
        <v>141000</v>
      </c>
      <c r="H1525" s="32">
        <f t="shared" si="1392"/>
        <v>141000</v>
      </c>
      <c r="I1525" s="32">
        <f t="shared" si="1420"/>
        <v>14000</v>
      </c>
      <c r="J1525" s="32">
        <f t="shared" si="1421"/>
        <v>14000</v>
      </c>
      <c r="K1525" s="32">
        <f t="shared" si="1422"/>
        <v>14000</v>
      </c>
      <c r="L1525" s="32">
        <f t="shared" si="1423"/>
        <v>155000</v>
      </c>
      <c r="M1525" s="32">
        <f t="shared" si="1424"/>
        <v>155000</v>
      </c>
      <c r="N1525" s="32">
        <f t="shared" si="1425"/>
        <v>155000</v>
      </c>
      <c r="O1525" s="32">
        <f t="shared" si="1408"/>
        <v>0</v>
      </c>
      <c r="P1525" s="32">
        <f t="shared" si="1409"/>
        <v>0</v>
      </c>
      <c r="Q1525" s="32">
        <f t="shared" si="1410"/>
        <v>0</v>
      </c>
      <c r="R1525" s="32">
        <f t="shared" si="1373"/>
        <v>155000</v>
      </c>
      <c r="S1525" s="32">
        <f t="shared" si="1374"/>
        <v>155000</v>
      </c>
      <c r="T1525" s="32">
        <f t="shared" si="1375"/>
        <v>155000</v>
      </c>
      <c r="U1525" s="32">
        <f t="shared" si="1411"/>
        <v>0</v>
      </c>
      <c r="V1525" s="32">
        <f t="shared" si="1416"/>
        <v>155000</v>
      </c>
      <c r="W1525" s="32">
        <f t="shared" si="1417"/>
        <v>155000</v>
      </c>
      <c r="X1525" s="32">
        <f t="shared" si="1418"/>
        <v>155000</v>
      </c>
      <c r="Y1525" s="32">
        <f t="shared" si="1412"/>
        <v>0</v>
      </c>
      <c r="Z1525" s="32">
        <f t="shared" si="1413"/>
        <v>0</v>
      </c>
      <c r="AA1525" s="32">
        <f t="shared" si="1414"/>
        <v>0</v>
      </c>
      <c r="AB1525" s="32">
        <f t="shared" si="1404"/>
        <v>155000</v>
      </c>
      <c r="AC1525" s="32">
        <f t="shared" si="1405"/>
        <v>155000</v>
      </c>
      <c r="AD1525" s="32">
        <f t="shared" si="1406"/>
        <v>155000</v>
      </c>
      <c r="AE1525" s="32">
        <f t="shared" si="1415"/>
        <v>0</v>
      </c>
      <c r="AF1525" s="33"/>
      <c r="AG1525" s="34"/>
      <c r="AH1525" s="1" t="str">
        <f t="shared" si="1407"/>
        <v/>
      </c>
    </row>
    <row r="1526">
      <c r="A1526" s="14" t="s">
        <v>985</v>
      </c>
      <c r="B1526" s="15" t="s">
        <v>44</v>
      </c>
      <c r="C1526" s="14"/>
      <c r="D1526" s="14"/>
      <c r="E1526" s="31" t="s">
        <v>45</v>
      </c>
      <c r="F1526" s="32">
        <f t="shared" si="1390"/>
        <v>141000</v>
      </c>
      <c r="G1526" s="32">
        <f t="shared" si="1419"/>
        <v>141000</v>
      </c>
      <c r="H1526" s="32">
        <f t="shared" si="1392"/>
        <v>141000</v>
      </c>
      <c r="I1526" s="32">
        <f t="shared" si="1420"/>
        <v>14000</v>
      </c>
      <c r="J1526" s="32">
        <f t="shared" si="1421"/>
        <v>14000</v>
      </c>
      <c r="K1526" s="32">
        <f t="shared" si="1422"/>
        <v>14000</v>
      </c>
      <c r="L1526" s="32">
        <f t="shared" si="1423"/>
        <v>155000</v>
      </c>
      <c r="M1526" s="32">
        <f t="shared" si="1424"/>
        <v>155000</v>
      </c>
      <c r="N1526" s="32">
        <f t="shared" si="1425"/>
        <v>155000</v>
      </c>
      <c r="O1526" s="32">
        <f t="shared" si="1408"/>
        <v>0</v>
      </c>
      <c r="P1526" s="32">
        <f t="shared" si="1409"/>
        <v>0</v>
      </c>
      <c r="Q1526" s="32">
        <f t="shared" si="1410"/>
        <v>0</v>
      </c>
      <c r="R1526" s="32">
        <f t="shared" si="1373"/>
        <v>155000</v>
      </c>
      <c r="S1526" s="32">
        <f t="shared" si="1374"/>
        <v>155000</v>
      </c>
      <c r="T1526" s="32">
        <f t="shared" si="1375"/>
        <v>155000</v>
      </c>
      <c r="U1526" s="32">
        <f t="shared" si="1411"/>
        <v>0</v>
      </c>
      <c r="V1526" s="32">
        <f t="shared" si="1416"/>
        <v>155000</v>
      </c>
      <c r="W1526" s="32">
        <f t="shared" si="1417"/>
        <v>155000</v>
      </c>
      <c r="X1526" s="32">
        <f t="shared" si="1418"/>
        <v>155000</v>
      </c>
      <c r="Y1526" s="32">
        <f t="shared" si="1412"/>
        <v>0</v>
      </c>
      <c r="Z1526" s="32">
        <f t="shared" si="1413"/>
        <v>0</v>
      </c>
      <c r="AA1526" s="32">
        <f t="shared" si="1414"/>
        <v>0</v>
      </c>
      <c r="AB1526" s="32">
        <f t="shared" si="1404"/>
        <v>155000</v>
      </c>
      <c r="AC1526" s="32">
        <f t="shared" si="1405"/>
        <v>155000</v>
      </c>
      <c r="AD1526" s="32">
        <f t="shared" si="1406"/>
        <v>155000</v>
      </c>
      <c r="AE1526" s="32">
        <f t="shared" si="1415"/>
        <v>0</v>
      </c>
      <c r="AF1526" s="33"/>
      <c r="AG1526" s="34"/>
      <c r="AH1526" s="1" t="str">
        <f t="shared" si="1407"/>
        <v/>
      </c>
    </row>
    <row r="1527">
      <c r="A1527" s="14" t="s">
        <v>985</v>
      </c>
      <c r="B1527" s="15">
        <v>800</v>
      </c>
      <c r="C1527" s="14" t="s">
        <v>31</v>
      </c>
      <c r="D1527" s="14" t="s">
        <v>32</v>
      </c>
      <c r="E1527" s="31" t="s">
        <v>33</v>
      </c>
      <c r="F1527" s="32">
        <v>141000</v>
      </c>
      <c r="G1527" s="32">
        <v>141000</v>
      </c>
      <c r="H1527" s="32">
        <v>141000</v>
      </c>
      <c r="I1527" s="36">
        <v>14000</v>
      </c>
      <c r="J1527" s="36">
        <v>14000</v>
      </c>
      <c r="K1527" s="36">
        <v>14000</v>
      </c>
      <c r="L1527" s="32">
        <f t="shared" si="1423"/>
        <v>155000</v>
      </c>
      <c r="M1527" s="32">
        <f t="shared" si="1424"/>
        <v>155000</v>
      </c>
      <c r="N1527" s="32">
        <f t="shared" si="1425"/>
        <v>155000</v>
      </c>
      <c r="O1527" s="32"/>
      <c r="P1527" s="32"/>
      <c r="Q1527" s="32"/>
      <c r="R1527" s="32">
        <f t="shared" si="1373"/>
        <v>155000</v>
      </c>
      <c r="S1527" s="32">
        <f t="shared" si="1374"/>
        <v>155000</v>
      </c>
      <c r="T1527" s="32">
        <f t="shared" si="1375"/>
        <v>155000</v>
      </c>
      <c r="U1527" s="32"/>
      <c r="V1527" s="32">
        <f t="shared" si="1416"/>
        <v>155000</v>
      </c>
      <c r="W1527" s="32">
        <f t="shared" si="1417"/>
        <v>155000</v>
      </c>
      <c r="X1527" s="32">
        <f t="shared" si="1418"/>
        <v>155000</v>
      </c>
      <c r="Y1527" s="32"/>
      <c r="Z1527" s="32"/>
      <c r="AA1527" s="32"/>
      <c r="AB1527" s="32">
        <f t="shared" si="1404"/>
        <v>155000</v>
      </c>
      <c r="AC1527" s="32">
        <f t="shared" si="1405"/>
        <v>155000</v>
      </c>
      <c r="AD1527" s="32">
        <f t="shared" si="1406"/>
        <v>155000</v>
      </c>
      <c r="AE1527" s="32"/>
      <c r="AF1527" s="33"/>
      <c r="AG1527" s="34">
        <v>58</v>
      </c>
      <c r="AH1527" s="1" t="str">
        <f t="shared" si="1407"/>
        <v>0113</v>
      </c>
    </row>
    <row r="1528" s="24" customFormat="1">
      <c r="A1528" s="25" t="s">
        <v>987</v>
      </c>
      <c r="B1528" s="26"/>
      <c r="C1528" s="25"/>
      <c r="D1528" s="25"/>
      <c r="E1528" s="27" t="s">
        <v>988</v>
      </c>
      <c r="F1528" s="28">
        <f>F1529+F1535+F1538+F1541+F1544+F1547+F1550+F1557+F1560+F1563+F1566+F1569+F1572+F1575+F1578+F1581+F1591+F1594+F1597+F1602+F1605+F1608+F1615+F1618+F1621+F1624+F1627</f>
        <v>773295.99999999988</v>
      </c>
      <c r="G1528" s="28">
        <f>G1529+G1535+G1538+G1541+G1544+G1547+G1550+G1557+G1560+G1563+G1566+G1569+G1572+G1575+G1578+G1581+G1591+G1594+G1597+G1602+G1605+G1608+G1615+G1618+G1621+G1624+G1627</f>
        <v>550879.40000000002</v>
      </c>
      <c r="H1528" s="28">
        <f>H1529+H1535+H1538+H1541+H1544+H1547+H1550+H1557+H1560+H1563+H1566+H1569+H1572+H1575+H1578+H1581+H1591+H1594+H1597+H1602+H1605+H1608+H1615+H1618+H1621+H1624+H1627</f>
        <v>728062.30000000005</v>
      </c>
      <c r="I1528" s="28">
        <f>I1529+I1535+I1538+I1541+I1544+I1547+I1550+I1557+I1560+I1563+I1566+I1569+I1572+I1575+I1578+I1581+I1591+I1594+I1597+I1602+I1605+I1608+I1615+I1618+I1621+I1624+I1627</f>
        <v>-46664.067999999999</v>
      </c>
      <c r="J1528" s="28">
        <f>J1529+J1535+J1538+J1541+J1544+J1547+J1550+J1557+J1560+J1563+J1566+J1569+J1572+J1575+J1578+J1581+J1591+J1594+J1597+J1602+J1605+J1608+J1615+J1618+J1621+J1624+J1627</f>
        <v>-6000</v>
      </c>
      <c r="K1528" s="28">
        <f>K1529+K1535+K1538+K1541+K1544+K1547+K1550+K1557+K1560+K1563+K1566+K1569+K1572+K1575+K1578+K1581+K1591+K1594+K1597+K1602+K1605+K1608+K1615+K1618+K1621+K1624+K1627</f>
        <v>-6000</v>
      </c>
      <c r="L1528" s="28">
        <f t="shared" si="1423"/>
        <v>726631.93199999991</v>
      </c>
      <c r="M1528" s="28">
        <f t="shared" si="1424"/>
        <v>544879.40000000002</v>
      </c>
      <c r="N1528" s="28">
        <f t="shared" si="1425"/>
        <v>722062.30000000005</v>
      </c>
      <c r="O1528" s="28">
        <f>O1529+O1535+O1538+O1541+O1544+O1547+O1550+O1557+O1560+O1563+O1566+O1569+O1572+O1575+O1578+O1581+O1591+O1594+O1597+O1602+O1605+O1608+O1615+O1618+O1621+O1624+O1627+O1584</f>
        <v>15271.792000000001</v>
      </c>
      <c r="P1528" s="28">
        <f>P1529+P1535+P1538+P1541+P1544+P1547+P1550+P1557+P1560+P1563+P1566+P1569+P1572+P1575+P1578+P1581+P1591+P1594+P1597+P1602+P1605+P1608+P1615+P1618+P1621+P1624+P1627+P1584</f>
        <v>-5275.6000000000004</v>
      </c>
      <c r="Q1528" s="28">
        <f>Q1529+Q1535+Q1538+Q1541+Q1544+Q1547+Q1550+Q1557+Q1560+Q1563+Q1566+Q1569+Q1572+Q1575+Q1578+Q1581+Q1591+Q1594+Q1597+Q1602+Q1605+Q1608+Q1615+Q1618+Q1621+Q1624+Q1627+Q1584</f>
        <v>-5528.6000000000004</v>
      </c>
      <c r="R1528" s="28">
        <f t="shared" ref="R1528:R1591" si="1426">L1528+O1528</f>
        <v>741903.72399999993</v>
      </c>
      <c r="S1528" s="28">
        <f t="shared" ref="S1528:S1591" si="1427">M1528+P1528</f>
        <v>539603.80000000005</v>
      </c>
      <c r="T1528" s="28">
        <f t="shared" ref="T1528:T1591" si="1428">N1528+Q1528</f>
        <v>716533.70000000007</v>
      </c>
      <c r="U1528" s="28">
        <f>U1529+U1535+U1538+U1541+U1544+U1547+U1550+U1557+U1560+U1563+U1566+U1569+U1572+U1575+U1578+U1581+U1591+U1594+U1597+U1602+U1605+U1608+U1615+U1618+U1621+U1624+U1627+U1584</f>
        <v>0</v>
      </c>
      <c r="V1528" s="28">
        <f t="shared" si="1416"/>
        <v>741903.72399999993</v>
      </c>
      <c r="W1528" s="28">
        <f t="shared" si="1417"/>
        <v>539603.80000000005</v>
      </c>
      <c r="X1528" s="28">
        <f t="shared" si="1418"/>
        <v>716533.70000000007</v>
      </c>
      <c r="Y1528" s="28">
        <f>Y1529+Y1535+Y1538+Y1541+Y1544+Y1547+Y1550+Y1557+Y1560+Y1563+Y1566+Y1569+Y1572+Y1575+Y1578+Y1581+Y1591+Y1594+Y1597+Y1602+Y1605+Y1608+Y1615+Y1618+Y1621+Y1624+Y1627+Y1584+Y1588+Y1532</f>
        <v>88083.528999999995</v>
      </c>
      <c r="Z1528" s="28">
        <f>Z1529+Z1535+Z1538+Z1541+Z1544+Z1547+Z1550+Z1557+Z1560+Z1563+Z1566+Z1569+Z1572+Z1575+Z1578+Z1581+Z1591+Z1594+Z1597+Z1602+Z1605+Z1608+Z1615+Z1618+Z1621+Z1624+Z1627+Z1584+Z1588+Z1532</f>
        <v>0</v>
      </c>
      <c r="AA1528" s="28">
        <f>AA1529+AA1535+AA1538+AA1541+AA1544+AA1547+AA1550+AA1557+AA1560+AA1563+AA1566+AA1569+AA1572+AA1575+AA1578+AA1581+AA1591+AA1594+AA1597+AA1602+AA1605+AA1608+AA1615+AA1618+AA1621+AA1624+AA1627+AA1584+AA1588+AA1532</f>
        <v>0</v>
      </c>
      <c r="AB1528" s="28">
        <f t="shared" si="1404"/>
        <v>829987.25299999991</v>
      </c>
      <c r="AC1528" s="28">
        <f t="shared" si="1405"/>
        <v>539603.80000000005</v>
      </c>
      <c r="AD1528" s="28">
        <f t="shared" si="1406"/>
        <v>716533.70000000007</v>
      </c>
      <c r="AE1528" s="28">
        <f>AE1529+AE1535+AE1538+AE1541+AE1544+AE1547+AE1550+AE1557+AE1560+AE1563+AE1566+AE1569+AE1572+AE1575+AE1578+AE1581+AE1591+AE1594+AE1597+AE1602+AE1605+AE1608+AE1615+AE1618+AE1621+AE1624+AE1627+AE1584+AE1588+AE1532</f>
        <v>0</v>
      </c>
      <c r="AF1528" s="29"/>
      <c r="AG1528" s="30"/>
      <c r="AH1528" s="24" t="str">
        <f t="shared" si="1407"/>
        <v/>
      </c>
    </row>
    <row r="1529" ht="31.5">
      <c r="A1529" s="14" t="s">
        <v>989</v>
      </c>
      <c r="B1529" s="15"/>
      <c r="C1529" s="14"/>
      <c r="D1529" s="14"/>
      <c r="E1529" s="31" t="s">
        <v>990</v>
      </c>
      <c r="F1529" s="32">
        <f t="shared" ref="F1529:F1548" si="1429">F1530</f>
        <v>100787.8</v>
      </c>
      <c r="G1529" s="32">
        <f t="shared" ref="G1529:G1548" si="1430">G1530</f>
        <v>0</v>
      </c>
      <c r="H1529" s="32">
        <f t="shared" ref="H1529:H1548" si="1431">H1530</f>
        <v>0</v>
      </c>
      <c r="I1529" s="32">
        <f t="shared" ref="I1529:I1548" si="1432">I1530</f>
        <v>0</v>
      </c>
      <c r="J1529" s="32">
        <f t="shared" ref="J1529:J1548" si="1433">J1530</f>
        <v>0</v>
      </c>
      <c r="K1529" s="32">
        <f t="shared" ref="K1529:K1548" si="1434">K1530</f>
        <v>0</v>
      </c>
      <c r="L1529" s="32">
        <f t="shared" si="1423"/>
        <v>100787.8</v>
      </c>
      <c r="M1529" s="32">
        <f t="shared" si="1424"/>
        <v>0</v>
      </c>
      <c r="N1529" s="32">
        <f t="shared" si="1425"/>
        <v>0</v>
      </c>
      <c r="O1529" s="32">
        <f t="shared" ref="O1529:O1548" si="1435">O1530</f>
        <v>0</v>
      </c>
      <c r="P1529" s="32">
        <f t="shared" ref="P1529:P1548" si="1436">P1530</f>
        <v>0</v>
      </c>
      <c r="Q1529" s="32">
        <f t="shared" ref="Q1529:Q1548" si="1437">Q1530</f>
        <v>0</v>
      </c>
      <c r="R1529" s="32">
        <f t="shared" si="1426"/>
        <v>100787.8</v>
      </c>
      <c r="S1529" s="32">
        <f t="shared" si="1427"/>
        <v>0</v>
      </c>
      <c r="T1529" s="32">
        <f t="shared" si="1428"/>
        <v>0</v>
      </c>
      <c r="U1529" s="32">
        <f t="shared" ref="U1529:U1548" si="1438">U1530</f>
        <v>0</v>
      </c>
      <c r="V1529" s="32">
        <f t="shared" si="1416"/>
        <v>100787.8</v>
      </c>
      <c r="W1529" s="32">
        <f t="shared" si="1417"/>
        <v>0</v>
      </c>
      <c r="X1529" s="32">
        <f t="shared" si="1418"/>
        <v>0</v>
      </c>
      <c r="Y1529" s="32">
        <f t="shared" ref="Y1529:Y1548" si="1439">Y1530</f>
        <v>0</v>
      </c>
      <c r="Z1529" s="32">
        <f t="shared" ref="Z1529:Z1548" si="1440">Z1530</f>
        <v>0</v>
      </c>
      <c r="AA1529" s="32">
        <f t="shared" ref="AA1529:AA1548" si="1441">AA1530</f>
        <v>0</v>
      </c>
      <c r="AB1529" s="32">
        <f t="shared" si="1404"/>
        <v>100787.8</v>
      </c>
      <c r="AC1529" s="32">
        <f t="shared" si="1405"/>
        <v>0</v>
      </c>
      <c r="AD1529" s="32">
        <f t="shared" si="1406"/>
        <v>0</v>
      </c>
      <c r="AE1529" s="32">
        <f t="shared" ref="AE1529:AE1548" si="1442">AE1530</f>
        <v>0</v>
      </c>
      <c r="AF1529" s="33"/>
      <c r="AG1529" s="34"/>
      <c r="AH1529" s="1" t="str">
        <f t="shared" si="1407"/>
        <v/>
      </c>
    </row>
    <row r="1530">
      <c r="A1530" s="14" t="s">
        <v>989</v>
      </c>
      <c r="B1530" s="15" t="s">
        <v>44</v>
      </c>
      <c r="C1530" s="14"/>
      <c r="D1530" s="14"/>
      <c r="E1530" s="31" t="s">
        <v>45</v>
      </c>
      <c r="F1530" s="32">
        <f t="shared" si="1429"/>
        <v>100787.8</v>
      </c>
      <c r="G1530" s="32">
        <f t="shared" si="1430"/>
        <v>0</v>
      </c>
      <c r="H1530" s="32">
        <f t="shared" si="1431"/>
        <v>0</v>
      </c>
      <c r="I1530" s="32">
        <f t="shared" si="1432"/>
        <v>0</v>
      </c>
      <c r="J1530" s="32">
        <f t="shared" si="1433"/>
        <v>0</v>
      </c>
      <c r="K1530" s="32">
        <f t="shared" si="1434"/>
        <v>0</v>
      </c>
      <c r="L1530" s="32">
        <f t="shared" si="1423"/>
        <v>100787.8</v>
      </c>
      <c r="M1530" s="32">
        <f t="shared" si="1424"/>
        <v>0</v>
      </c>
      <c r="N1530" s="32">
        <f t="shared" si="1425"/>
        <v>0</v>
      </c>
      <c r="O1530" s="32">
        <f t="shared" si="1435"/>
        <v>0</v>
      </c>
      <c r="P1530" s="32">
        <f t="shared" si="1436"/>
        <v>0</v>
      </c>
      <c r="Q1530" s="32">
        <f t="shared" si="1437"/>
        <v>0</v>
      </c>
      <c r="R1530" s="32">
        <f t="shared" si="1426"/>
        <v>100787.8</v>
      </c>
      <c r="S1530" s="32">
        <f t="shared" si="1427"/>
        <v>0</v>
      </c>
      <c r="T1530" s="32">
        <f t="shared" si="1428"/>
        <v>0</v>
      </c>
      <c r="U1530" s="32">
        <f t="shared" si="1438"/>
        <v>0</v>
      </c>
      <c r="V1530" s="32">
        <f t="shared" si="1416"/>
        <v>100787.8</v>
      </c>
      <c r="W1530" s="32">
        <f t="shared" si="1417"/>
        <v>0</v>
      </c>
      <c r="X1530" s="32">
        <f t="shared" si="1418"/>
        <v>0</v>
      </c>
      <c r="Y1530" s="32">
        <f t="shared" si="1439"/>
        <v>0</v>
      </c>
      <c r="Z1530" s="32">
        <f t="shared" si="1440"/>
        <v>0</v>
      </c>
      <c r="AA1530" s="32">
        <f t="shared" si="1441"/>
        <v>0</v>
      </c>
      <c r="AB1530" s="32">
        <f t="shared" si="1404"/>
        <v>100787.8</v>
      </c>
      <c r="AC1530" s="32">
        <f t="shared" si="1405"/>
        <v>0</v>
      </c>
      <c r="AD1530" s="32">
        <f t="shared" si="1406"/>
        <v>0</v>
      </c>
      <c r="AE1530" s="32">
        <f t="shared" si="1442"/>
        <v>0</v>
      </c>
      <c r="AF1530" s="33"/>
      <c r="AG1530" s="34"/>
      <c r="AH1530" s="1" t="str">
        <f t="shared" si="1407"/>
        <v/>
      </c>
    </row>
    <row r="1531" ht="31.5">
      <c r="A1531" s="14" t="s">
        <v>989</v>
      </c>
      <c r="B1531" s="15">
        <v>800</v>
      </c>
      <c r="C1531" s="14" t="s">
        <v>31</v>
      </c>
      <c r="D1531" s="14" t="s">
        <v>65</v>
      </c>
      <c r="E1531" s="31" t="s">
        <v>991</v>
      </c>
      <c r="F1531" s="32">
        <v>100787.8</v>
      </c>
      <c r="G1531" s="32"/>
      <c r="H1531" s="32"/>
      <c r="I1531" s="32"/>
      <c r="J1531" s="32"/>
      <c r="K1531" s="32"/>
      <c r="L1531" s="32">
        <f t="shared" si="1423"/>
        <v>100787.8</v>
      </c>
      <c r="M1531" s="32">
        <f t="shared" si="1424"/>
        <v>0</v>
      </c>
      <c r="N1531" s="32">
        <f t="shared" si="1425"/>
        <v>0</v>
      </c>
      <c r="O1531" s="32"/>
      <c r="P1531" s="32"/>
      <c r="Q1531" s="32"/>
      <c r="R1531" s="32">
        <f t="shared" si="1426"/>
        <v>100787.8</v>
      </c>
      <c r="S1531" s="32">
        <f t="shared" si="1427"/>
        <v>0</v>
      </c>
      <c r="T1531" s="32">
        <f t="shared" si="1428"/>
        <v>0</v>
      </c>
      <c r="U1531" s="32"/>
      <c r="V1531" s="32">
        <f t="shared" si="1416"/>
        <v>100787.8</v>
      </c>
      <c r="W1531" s="32">
        <f t="shared" si="1417"/>
        <v>0</v>
      </c>
      <c r="X1531" s="32">
        <f t="shared" si="1418"/>
        <v>0</v>
      </c>
      <c r="Y1531" s="32"/>
      <c r="Z1531" s="32"/>
      <c r="AA1531" s="32"/>
      <c r="AB1531" s="32">
        <f t="shared" si="1404"/>
        <v>100787.8</v>
      </c>
      <c r="AC1531" s="32">
        <f t="shared" si="1405"/>
        <v>0</v>
      </c>
      <c r="AD1531" s="32">
        <f t="shared" si="1406"/>
        <v>0</v>
      </c>
      <c r="AE1531" s="32"/>
      <c r="AF1531" s="33"/>
      <c r="AG1531" s="34"/>
      <c r="AH1531" s="1" t="str">
        <f t="shared" si="1407"/>
        <v>0107</v>
      </c>
    </row>
    <row r="1532" ht="31.5">
      <c r="A1532" s="14" t="s">
        <v>992</v>
      </c>
      <c r="B1532" s="15"/>
      <c r="C1532" s="14"/>
      <c r="D1532" s="14"/>
      <c r="E1532" s="35" t="s">
        <v>993</v>
      </c>
      <c r="F1532" s="32"/>
      <c r="G1532" s="32"/>
      <c r="H1532" s="32"/>
      <c r="I1532" s="32"/>
      <c r="J1532" s="32"/>
      <c r="K1532" s="32"/>
      <c r="L1532" s="32"/>
      <c r="M1532" s="32"/>
      <c r="N1532" s="32"/>
      <c r="O1532" s="32"/>
      <c r="P1532" s="32"/>
      <c r="Q1532" s="32"/>
      <c r="R1532" s="32"/>
      <c r="S1532" s="32"/>
      <c r="T1532" s="32"/>
      <c r="U1532" s="32"/>
      <c r="V1532" s="32"/>
      <c r="W1532" s="32"/>
      <c r="X1532" s="32"/>
      <c r="Y1532" s="32">
        <f t="shared" si="1439"/>
        <v>90153.827999999994</v>
      </c>
      <c r="Z1532" s="32">
        <f t="shared" si="1440"/>
        <v>0</v>
      </c>
      <c r="AA1532" s="32">
        <f t="shared" si="1441"/>
        <v>0</v>
      </c>
      <c r="AB1532" s="32">
        <f t="shared" si="1404"/>
        <v>90153.827999999994</v>
      </c>
      <c r="AC1532" s="32">
        <f t="shared" si="1405"/>
        <v>0</v>
      </c>
      <c r="AD1532" s="32">
        <f t="shared" si="1406"/>
        <v>0</v>
      </c>
      <c r="AE1532" s="32">
        <f t="shared" si="1442"/>
        <v>0</v>
      </c>
      <c r="AF1532" s="33"/>
      <c r="AG1532" s="34"/>
      <c r="AH1532" s="1" t="str">
        <f t="shared" si="1407"/>
        <v/>
      </c>
    </row>
    <row r="1533" ht="31.5">
      <c r="A1533" s="14" t="s">
        <v>992</v>
      </c>
      <c r="B1533" s="15" t="s">
        <v>44</v>
      </c>
      <c r="C1533" s="14"/>
      <c r="D1533" s="14"/>
      <c r="E1533" s="31" t="s">
        <v>45</v>
      </c>
      <c r="F1533" s="32"/>
      <c r="G1533" s="32"/>
      <c r="H1533" s="32"/>
      <c r="I1533" s="32"/>
      <c r="J1533" s="32"/>
      <c r="K1533" s="32"/>
      <c r="L1533" s="32"/>
      <c r="M1533" s="32"/>
      <c r="N1533" s="32"/>
      <c r="O1533" s="32"/>
      <c r="P1533" s="32"/>
      <c r="Q1533" s="32"/>
      <c r="R1533" s="32"/>
      <c r="S1533" s="32"/>
      <c r="T1533" s="32"/>
      <c r="U1533" s="32"/>
      <c r="V1533" s="32"/>
      <c r="W1533" s="32"/>
      <c r="X1533" s="32"/>
      <c r="Y1533" s="32">
        <f t="shared" si="1439"/>
        <v>90153.827999999994</v>
      </c>
      <c r="Z1533" s="32">
        <f t="shared" si="1440"/>
        <v>0</v>
      </c>
      <c r="AA1533" s="32">
        <f t="shared" si="1441"/>
        <v>0</v>
      </c>
      <c r="AB1533" s="32">
        <f t="shared" si="1404"/>
        <v>90153.827999999994</v>
      </c>
      <c r="AC1533" s="32">
        <f t="shared" si="1405"/>
        <v>0</v>
      </c>
      <c r="AD1533" s="32">
        <f t="shared" si="1406"/>
        <v>0</v>
      </c>
      <c r="AE1533" s="32">
        <f t="shared" si="1442"/>
        <v>0</v>
      </c>
      <c r="AF1533" s="33"/>
      <c r="AG1533" s="34"/>
      <c r="AH1533" s="1" t="str">
        <f t="shared" si="1407"/>
        <v/>
      </c>
    </row>
    <row r="1534" ht="31.5">
      <c r="A1534" s="14" t="s">
        <v>992</v>
      </c>
      <c r="B1534" s="15">
        <v>800</v>
      </c>
      <c r="C1534" s="14" t="s">
        <v>50</v>
      </c>
      <c r="D1534" s="14" t="s">
        <v>31</v>
      </c>
      <c r="E1534" s="31" t="s">
        <v>722</v>
      </c>
      <c r="F1534" s="32"/>
      <c r="G1534" s="32"/>
      <c r="H1534" s="32"/>
      <c r="I1534" s="32"/>
      <c r="J1534" s="32"/>
      <c r="K1534" s="32"/>
      <c r="L1534" s="32"/>
      <c r="M1534" s="32"/>
      <c r="N1534" s="32"/>
      <c r="O1534" s="32"/>
      <c r="P1534" s="32"/>
      <c r="Q1534" s="32"/>
      <c r="R1534" s="32"/>
      <c r="S1534" s="32"/>
      <c r="T1534" s="32"/>
      <c r="U1534" s="32"/>
      <c r="V1534" s="32"/>
      <c r="W1534" s="32"/>
      <c r="X1534" s="32"/>
      <c r="Y1534" s="32">
        <v>90153.827999999994</v>
      </c>
      <c r="Z1534" s="32"/>
      <c r="AA1534" s="32"/>
      <c r="AB1534" s="32">
        <f t="shared" si="1404"/>
        <v>90153.827999999994</v>
      </c>
      <c r="AC1534" s="32">
        <f t="shared" si="1405"/>
        <v>0</v>
      </c>
      <c r="AD1534" s="32">
        <f t="shared" si="1406"/>
        <v>0</v>
      </c>
      <c r="AE1534" s="32"/>
      <c r="AF1534" s="33"/>
      <c r="AG1534" s="34"/>
      <c r="AH1534" s="1" t="str">
        <f t="shared" si="1407"/>
        <v>0501</v>
      </c>
    </row>
    <row r="1535" ht="31.5">
      <c r="A1535" s="14" t="s">
        <v>994</v>
      </c>
      <c r="B1535" s="15"/>
      <c r="C1535" s="14"/>
      <c r="D1535" s="14"/>
      <c r="E1535" s="31" t="s">
        <v>995</v>
      </c>
      <c r="F1535" s="32">
        <f t="shared" si="1429"/>
        <v>160.5</v>
      </c>
      <c r="G1535" s="32">
        <f t="shared" si="1430"/>
        <v>47.600000000000001</v>
      </c>
      <c r="H1535" s="32">
        <f t="shared" si="1431"/>
        <v>21.199999999999999</v>
      </c>
      <c r="I1535" s="32">
        <f t="shared" si="1432"/>
        <v>0</v>
      </c>
      <c r="J1535" s="32">
        <f t="shared" si="1433"/>
        <v>0</v>
      </c>
      <c r="K1535" s="32">
        <f t="shared" si="1434"/>
        <v>0</v>
      </c>
      <c r="L1535" s="32">
        <f t="shared" si="1423"/>
        <v>160.5</v>
      </c>
      <c r="M1535" s="32">
        <f t="shared" si="1424"/>
        <v>47.600000000000001</v>
      </c>
      <c r="N1535" s="32">
        <f t="shared" si="1425"/>
        <v>21.199999999999999</v>
      </c>
      <c r="O1535" s="32">
        <f t="shared" si="1435"/>
        <v>0</v>
      </c>
      <c r="P1535" s="32">
        <f t="shared" si="1436"/>
        <v>0</v>
      </c>
      <c r="Q1535" s="32">
        <f t="shared" si="1437"/>
        <v>0</v>
      </c>
      <c r="R1535" s="32">
        <f t="shared" si="1426"/>
        <v>160.5</v>
      </c>
      <c r="S1535" s="32">
        <f t="shared" si="1427"/>
        <v>47.600000000000001</v>
      </c>
      <c r="T1535" s="32">
        <f t="shared" si="1428"/>
        <v>21.199999999999999</v>
      </c>
      <c r="U1535" s="32">
        <f t="shared" si="1438"/>
        <v>0</v>
      </c>
      <c r="V1535" s="32">
        <f t="shared" si="1416"/>
        <v>160.5</v>
      </c>
      <c r="W1535" s="32">
        <f t="shared" si="1417"/>
        <v>47.600000000000001</v>
      </c>
      <c r="X1535" s="32">
        <f t="shared" si="1418"/>
        <v>21.199999999999999</v>
      </c>
      <c r="Y1535" s="32">
        <f t="shared" si="1439"/>
        <v>0</v>
      </c>
      <c r="Z1535" s="32">
        <f t="shared" si="1440"/>
        <v>0</v>
      </c>
      <c r="AA1535" s="32">
        <f t="shared" si="1441"/>
        <v>0</v>
      </c>
      <c r="AB1535" s="32">
        <f t="shared" si="1404"/>
        <v>160.5</v>
      </c>
      <c r="AC1535" s="32">
        <f t="shared" si="1405"/>
        <v>47.600000000000001</v>
      </c>
      <c r="AD1535" s="32">
        <f t="shared" si="1406"/>
        <v>21.199999999999999</v>
      </c>
      <c r="AE1535" s="32">
        <f t="shared" si="1442"/>
        <v>0</v>
      </c>
      <c r="AF1535" s="33"/>
      <c r="AG1535" s="34"/>
      <c r="AH1535" s="1" t="str">
        <f t="shared" si="1407"/>
        <v/>
      </c>
    </row>
    <row r="1536">
      <c r="A1536" s="14" t="s">
        <v>994</v>
      </c>
      <c r="B1536" s="15" t="s">
        <v>44</v>
      </c>
      <c r="C1536" s="14"/>
      <c r="D1536" s="14"/>
      <c r="E1536" s="31" t="s">
        <v>45</v>
      </c>
      <c r="F1536" s="32">
        <f t="shared" si="1429"/>
        <v>160.5</v>
      </c>
      <c r="G1536" s="32">
        <f t="shared" si="1430"/>
        <v>47.600000000000001</v>
      </c>
      <c r="H1536" s="32">
        <f t="shared" si="1431"/>
        <v>21.199999999999999</v>
      </c>
      <c r="I1536" s="32">
        <f t="shared" si="1432"/>
        <v>0</v>
      </c>
      <c r="J1536" s="32">
        <f t="shared" si="1433"/>
        <v>0</v>
      </c>
      <c r="K1536" s="32">
        <f t="shared" si="1434"/>
        <v>0</v>
      </c>
      <c r="L1536" s="32">
        <f t="shared" si="1423"/>
        <v>160.5</v>
      </c>
      <c r="M1536" s="32">
        <f t="shared" si="1424"/>
        <v>47.600000000000001</v>
      </c>
      <c r="N1536" s="32">
        <f t="shared" si="1425"/>
        <v>21.199999999999999</v>
      </c>
      <c r="O1536" s="32">
        <f t="shared" si="1435"/>
        <v>0</v>
      </c>
      <c r="P1536" s="32">
        <f t="shared" si="1436"/>
        <v>0</v>
      </c>
      <c r="Q1536" s="32">
        <f t="shared" si="1437"/>
        <v>0</v>
      </c>
      <c r="R1536" s="32">
        <f t="shared" si="1426"/>
        <v>160.5</v>
      </c>
      <c r="S1536" s="32">
        <f t="shared" si="1427"/>
        <v>47.600000000000001</v>
      </c>
      <c r="T1536" s="32">
        <f t="shared" si="1428"/>
        <v>21.199999999999999</v>
      </c>
      <c r="U1536" s="32">
        <f t="shared" si="1438"/>
        <v>0</v>
      </c>
      <c r="V1536" s="32">
        <f t="shared" si="1416"/>
        <v>160.5</v>
      </c>
      <c r="W1536" s="32">
        <f t="shared" si="1417"/>
        <v>47.600000000000001</v>
      </c>
      <c r="X1536" s="32">
        <f t="shared" si="1418"/>
        <v>21.199999999999999</v>
      </c>
      <c r="Y1536" s="32">
        <f t="shared" si="1439"/>
        <v>0</v>
      </c>
      <c r="Z1536" s="32">
        <f t="shared" si="1440"/>
        <v>0</v>
      </c>
      <c r="AA1536" s="32">
        <f t="shared" si="1441"/>
        <v>0</v>
      </c>
      <c r="AB1536" s="32">
        <f t="shared" si="1404"/>
        <v>160.5</v>
      </c>
      <c r="AC1536" s="32">
        <f t="shared" si="1405"/>
        <v>47.600000000000001</v>
      </c>
      <c r="AD1536" s="32">
        <f t="shared" si="1406"/>
        <v>21.199999999999999</v>
      </c>
      <c r="AE1536" s="32">
        <f t="shared" si="1442"/>
        <v>0</v>
      </c>
      <c r="AF1536" s="33"/>
      <c r="AG1536" s="34"/>
      <c r="AH1536" s="1" t="str">
        <f t="shared" si="1407"/>
        <v/>
      </c>
    </row>
    <row r="1537">
      <c r="A1537" s="14" t="s">
        <v>994</v>
      </c>
      <c r="B1537" s="15">
        <v>800</v>
      </c>
      <c r="C1537" s="14" t="s">
        <v>31</v>
      </c>
      <c r="D1537" s="14" t="s">
        <v>32</v>
      </c>
      <c r="E1537" s="31" t="s">
        <v>33</v>
      </c>
      <c r="F1537" s="32">
        <v>160.5</v>
      </c>
      <c r="G1537" s="32">
        <v>47.600000000000001</v>
      </c>
      <c r="H1537" s="32">
        <v>21.199999999999999</v>
      </c>
      <c r="I1537" s="32"/>
      <c r="J1537" s="32"/>
      <c r="K1537" s="32"/>
      <c r="L1537" s="32">
        <f t="shared" si="1423"/>
        <v>160.5</v>
      </c>
      <c r="M1537" s="32">
        <f t="shared" si="1424"/>
        <v>47.600000000000001</v>
      </c>
      <c r="N1537" s="32">
        <f t="shared" si="1425"/>
        <v>21.199999999999999</v>
      </c>
      <c r="O1537" s="32"/>
      <c r="P1537" s="32"/>
      <c r="Q1537" s="32"/>
      <c r="R1537" s="32">
        <f t="shared" si="1426"/>
        <v>160.5</v>
      </c>
      <c r="S1537" s="32">
        <f t="shared" si="1427"/>
        <v>47.600000000000001</v>
      </c>
      <c r="T1537" s="32">
        <f t="shared" si="1428"/>
        <v>21.199999999999999</v>
      </c>
      <c r="U1537" s="32"/>
      <c r="V1537" s="32">
        <f t="shared" si="1416"/>
        <v>160.5</v>
      </c>
      <c r="W1537" s="32">
        <f t="shared" si="1417"/>
        <v>47.600000000000001</v>
      </c>
      <c r="X1537" s="32">
        <f t="shared" si="1418"/>
        <v>21.199999999999999</v>
      </c>
      <c r="Y1537" s="32"/>
      <c r="Z1537" s="32"/>
      <c r="AA1537" s="32"/>
      <c r="AB1537" s="32">
        <f t="shared" si="1404"/>
        <v>160.5</v>
      </c>
      <c r="AC1537" s="32">
        <f t="shared" si="1405"/>
        <v>47.600000000000001</v>
      </c>
      <c r="AD1537" s="32">
        <f t="shared" si="1406"/>
        <v>21.199999999999999</v>
      </c>
      <c r="AE1537" s="32"/>
      <c r="AF1537" s="33"/>
      <c r="AG1537" s="34"/>
      <c r="AH1537" s="1" t="str">
        <f t="shared" si="1407"/>
        <v>0113</v>
      </c>
    </row>
    <row r="1538" ht="47.25">
      <c r="A1538" s="14" t="s">
        <v>996</v>
      </c>
      <c r="B1538" s="15"/>
      <c r="C1538" s="14"/>
      <c r="D1538" s="14"/>
      <c r="E1538" s="31" t="s">
        <v>997</v>
      </c>
      <c r="F1538" s="32">
        <f t="shared" si="1429"/>
        <v>4103</v>
      </c>
      <c r="G1538" s="32">
        <f t="shared" si="1430"/>
        <v>4103</v>
      </c>
      <c r="H1538" s="32">
        <f t="shared" si="1431"/>
        <v>4103</v>
      </c>
      <c r="I1538" s="32">
        <f t="shared" si="1432"/>
        <v>0</v>
      </c>
      <c r="J1538" s="32">
        <f t="shared" si="1433"/>
        <v>0</v>
      </c>
      <c r="K1538" s="32">
        <f t="shared" si="1434"/>
        <v>0</v>
      </c>
      <c r="L1538" s="32">
        <f t="shared" si="1423"/>
        <v>4103</v>
      </c>
      <c r="M1538" s="32">
        <f t="shared" si="1424"/>
        <v>4103</v>
      </c>
      <c r="N1538" s="32">
        <f t="shared" si="1425"/>
        <v>4103</v>
      </c>
      <c r="O1538" s="32">
        <f t="shared" si="1435"/>
        <v>-250</v>
      </c>
      <c r="P1538" s="32">
        <f t="shared" si="1436"/>
        <v>0</v>
      </c>
      <c r="Q1538" s="32">
        <f t="shared" si="1437"/>
        <v>0</v>
      </c>
      <c r="R1538" s="32">
        <f t="shared" si="1426"/>
        <v>3853</v>
      </c>
      <c r="S1538" s="32">
        <f t="shared" si="1427"/>
        <v>4103</v>
      </c>
      <c r="T1538" s="32">
        <f t="shared" si="1428"/>
        <v>4103</v>
      </c>
      <c r="U1538" s="32">
        <f t="shared" si="1438"/>
        <v>0</v>
      </c>
      <c r="V1538" s="32">
        <f t="shared" si="1416"/>
        <v>3853</v>
      </c>
      <c r="W1538" s="32">
        <f t="shared" si="1417"/>
        <v>4103</v>
      </c>
      <c r="X1538" s="32">
        <f t="shared" si="1418"/>
        <v>4103</v>
      </c>
      <c r="Y1538" s="32">
        <f t="shared" si="1439"/>
        <v>0</v>
      </c>
      <c r="Z1538" s="32">
        <f t="shared" si="1440"/>
        <v>0</v>
      </c>
      <c r="AA1538" s="32">
        <f t="shared" si="1441"/>
        <v>0</v>
      </c>
      <c r="AB1538" s="32">
        <f t="shared" si="1404"/>
        <v>3853</v>
      </c>
      <c r="AC1538" s="32">
        <f t="shared" si="1405"/>
        <v>4103</v>
      </c>
      <c r="AD1538" s="32">
        <f t="shared" si="1406"/>
        <v>4103</v>
      </c>
      <c r="AE1538" s="32">
        <f t="shared" si="1442"/>
        <v>0</v>
      </c>
      <c r="AF1538" s="33"/>
      <c r="AG1538" s="34"/>
      <c r="AH1538" s="1" t="str">
        <f t="shared" si="1407"/>
        <v/>
      </c>
    </row>
    <row r="1539" ht="31.5">
      <c r="A1539" s="14" t="s">
        <v>996</v>
      </c>
      <c r="B1539" s="15" t="s">
        <v>48</v>
      </c>
      <c r="C1539" s="14"/>
      <c r="D1539" s="14"/>
      <c r="E1539" s="31" t="s">
        <v>49</v>
      </c>
      <c r="F1539" s="32">
        <f t="shared" si="1429"/>
        <v>4103</v>
      </c>
      <c r="G1539" s="32">
        <f t="shared" si="1430"/>
        <v>4103</v>
      </c>
      <c r="H1539" s="32">
        <f t="shared" si="1431"/>
        <v>4103</v>
      </c>
      <c r="I1539" s="32">
        <f t="shared" si="1432"/>
        <v>0</v>
      </c>
      <c r="J1539" s="32">
        <f t="shared" si="1433"/>
        <v>0</v>
      </c>
      <c r="K1539" s="32">
        <f t="shared" si="1434"/>
        <v>0</v>
      </c>
      <c r="L1539" s="32">
        <f t="shared" si="1423"/>
        <v>4103</v>
      </c>
      <c r="M1539" s="32">
        <f t="shared" si="1424"/>
        <v>4103</v>
      </c>
      <c r="N1539" s="32">
        <f t="shared" si="1425"/>
        <v>4103</v>
      </c>
      <c r="O1539" s="32">
        <f t="shared" si="1435"/>
        <v>-250</v>
      </c>
      <c r="P1539" s="32">
        <f t="shared" si="1436"/>
        <v>0</v>
      </c>
      <c r="Q1539" s="32">
        <f t="shared" si="1437"/>
        <v>0</v>
      </c>
      <c r="R1539" s="32">
        <f t="shared" si="1426"/>
        <v>3853</v>
      </c>
      <c r="S1539" s="32">
        <f t="shared" si="1427"/>
        <v>4103</v>
      </c>
      <c r="T1539" s="32">
        <f t="shared" si="1428"/>
        <v>4103</v>
      </c>
      <c r="U1539" s="32">
        <f t="shared" si="1438"/>
        <v>0</v>
      </c>
      <c r="V1539" s="32">
        <f t="shared" si="1416"/>
        <v>3853</v>
      </c>
      <c r="W1539" s="32">
        <f t="shared" si="1417"/>
        <v>4103</v>
      </c>
      <c r="X1539" s="32">
        <f t="shared" si="1418"/>
        <v>4103</v>
      </c>
      <c r="Y1539" s="32">
        <f t="shared" si="1439"/>
        <v>0</v>
      </c>
      <c r="Z1539" s="32">
        <f t="shared" si="1440"/>
        <v>0</v>
      </c>
      <c r="AA1539" s="32">
        <f t="shared" si="1441"/>
        <v>0</v>
      </c>
      <c r="AB1539" s="32">
        <f t="shared" si="1404"/>
        <v>3853</v>
      </c>
      <c r="AC1539" s="32">
        <f t="shared" si="1405"/>
        <v>4103</v>
      </c>
      <c r="AD1539" s="32">
        <f t="shared" si="1406"/>
        <v>4103</v>
      </c>
      <c r="AE1539" s="32">
        <f t="shared" si="1442"/>
        <v>0</v>
      </c>
      <c r="AF1539" s="33"/>
      <c r="AG1539" s="34"/>
      <c r="AH1539" s="1" t="str">
        <f t="shared" si="1407"/>
        <v/>
      </c>
    </row>
    <row r="1540" ht="31.5">
      <c r="A1540" s="14" t="s">
        <v>996</v>
      </c>
      <c r="B1540" s="15">
        <v>200</v>
      </c>
      <c r="C1540" s="14" t="s">
        <v>65</v>
      </c>
      <c r="D1540" s="14" t="s">
        <v>50</v>
      </c>
      <c r="E1540" s="31" t="s">
        <v>451</v>
      </c>
      <c r="F1540" s="32">
        <v>4103</v>
      </c>
      <c r="G1540" s="32">
        <v>4103</v>
      </c>
      <c r="H1540" s="32">
        <v>4103</v>
      </c>
      <c r="I1540" s="32"/>
      <c r="J1540" s="32"/>
      <c r="K1540" s="32"/>
      <c r="L1540" s="32">
        <f t="shared" si="1423"/>
        <v>4103</v>
      </c>
      <c r="M1540" s="32">
        <f t="shared" si="1424"/>
        <v>4103</v>
      </c>
      <c r="N1540" s="32">
        <f t="shared" si="1425"/>
        <v>4103</v>
      </c>
      <c r="O1540" s="32">
        <v>-250</v>
      </c>
      <c r="P1540" s="32"/>
      <c r="Q1540" s="32"/>
      <c r="R1540" s="32">
        <f t="shared" si="1426"/>
        <v>3853</v>
      </c>
      <c r="S1540" s="32">
        <f t="shared" si="1427"/>
        <v>4103</v>
      </c>
      <c r="T1540" s="32">
        <f t="shared" si="1428"/>
        <v>4103</v>
      </c>
      <c r="U1540" s="32"/>
      <c r="V1540" s="32">
        <f t="shared" si="1416"/>
        <v>3853</v>
      </c>
      <c r="W1540" s="32">
        <f t="shared" si="1417"/>
        <v>4103</v>
      </c>
      <c r="X1540" s="32">
        <f t="shared" si="1418"/>
        <v>4103</v>
      </c>
      <c r="Y1540" s="32"/>
      <c r="Z1540" s="32"/>
      <c r="AA1540" s="32"/>
      <c r="AB1540" s="32">
        <f t="shared" si="1404"/>
        <v>3853</v>
      </c>
      <c r="AC1540" s="32">
        <f t="shared" si="1405"/>
        <v>4103</v>
      </c>
      <c r="AD1540" s="32">
        <f t="shared" si="1406"/>
        <v>4103</v>
      </c>
      <c r="AE1540" s="32"/>
      <c r="AF1540" s="33"/>
      <c r="AG1540" s="34"/>
      <c r="AH1540" s="1" t="str">
        <f t="shared" si="1407"/>
        <v>0705</v>
      </c>
    </row>
    <row r="1541" ht="31.5">
      <c r="A1541" s="14" t="s">
        <v>998</v>
      </c>
      <c r="B1541" s="15"/>
      <c r="C1541" s="14"/>
      <c r="D1541" s="14"/>
      <c r="E1541" s="31" t="s">
        <v>999</v>
      </c>
      <c r="F1541" s="32">
        <f t="shared" si="1429"/>
        <v>64584.5</v>
      </c>
      <c r="G1541" s="32">
        <f t="shared" si="1430"/>
        <v>52578.400000000001</v>
      </c>
      <c r="H1541" s="32">
        <f t="shared" si="1431"/>
        <v>35160.699999999997</v>
      </c>
      <c r="I1541" s="32">
        <f t="shared" si="1432"/>
        <v>0</v>
      </c>
      <c r="J1541" s="32">
        <f t="shared" si="1433"/>
        <v>0</v>
      </c>
      <c r="K1541" s="32">
        <f t="shared" si="1434"/>
        <v>0</v>
      </c>
      <c r="L1541" s="32">
        <f t="shared" si="1423"/>
        <v>64584.5</v>
      </c>
      <c r="M1541" s="32">
        <f t="shared" si="1424"/>
        <v>52578.400000000001</v>
      </c>
      <c r="N1541" s="32">
        <f t="shared" si="1425"/>
        <v>35160.699999999997</v>
      </c>
      <c r="O1541" s="32">
        <f t="shared" si="1435"/>
        <v>-2000</v>
      </c>
      <c r="P1541" s="32">
        <f t="shared" si="1436"/>
        <v>0</v>
      </c>
      <c r="Q1541" s="32">
        <f t="shared" si="1437"/>
        <v>0</v>
      </c>
      <c r="R1541" s="32">
        <f t="shared" si="1426"/>
        <v>62584.5</v>
      </c>
      <c r="S1541" s="32">
        <f t="shared" si="1427"/>
        <v>52578.400000000001</v>
      </c>
      <c r="T1541" s="32">
        <f t="shared" si="1428"/>
        <v>35160.699999999997</v>
      </c>
      <c r="U1541" s="32">
        <f t="shared" si="1438"/>
        <v>0</v>
      </c>
      <c r="V1541" s="32">
        <f t="shared" si="1416"/>
        <v>62584.5</v>
      </c>
      <c r="W1541" s="32">
        <f t="shared" si="1417"/>
        <v>52578.400000000001</v>
      </c>
      <c r="X1541" s="32">
        <f t="shared" si="1418"/>
        <v>35160.699999999997</v>
      </c>
      <c r="Y1541" s="32">
        <f t="shared" si="1439"/>
        <v>0</v>
      </c>
      <c r="Z1541" s="32">
        <f t="shared" si="1440"/>
        <v>0</v>
      </c>
      <c r="AA1541" s="32">
        <f t="shared" si="1441"/>
        <v>0</v>
      </c>
      <c r="AB1541" s="32">
        <f t="shared" si="1404"/>
        <v>62584.5</v>
      </c>
      <c r="AC1541" s="32">
        <f t="shared" si="1405"/>
        <v>52578.400000000001</v>
      </c>
      <c r="AD1541" s="32">
        <f t="shared" si="1406"/>
        <v>35160.699999999997</v>
      </c>
      <c r="AE1541" s="32">
        <f t="shared" si="1442"/>
        <v>0</v>
      </c>
      <c r="AF1541" s="33"/>
      <c r="AG1541" s="34"/>
      <c r="AH1541" s="1" t="str">
        <f t="shared" si="1407"/>
        <v/>
      </c>
    </row>
    <row r="1542" ht="31.5">
      <c r="A1542" s="14" t="s">
        <v>998</v>
      </c>
      <c r="B1542" s="15" t="s">
        <v>48</v>
      </c>
      <c r="C1542" s="14"/>
      <c r="D1542" s="14"/>
      <c r="E1542" s="31" t="s">
        <v>49</v>
      </c>
      <c r="F1542" s="32">
        <f t="shared" si="1429"/>
        <v>64584.5</v>
      </c>
      <c r="G1542" s="32">
        <f t="shared" si="1430"/>
        <v>52578.400000000001</v>
      </c>
      <c r="H1542" s="32">
        <f t="shared" si="1431"/>
        <v>35160.699999999997</v>
      </c>
      <c r="I1542" s="32">
        <f t="shared" si="1432"/>
        <v>0</v>
      </c>
      <c r="J1542" s="32">
        <f t="shared" si="1433"/>
        <v>0</v>
      </c>
      <c r="K1542" s="32">
        <f t="shared" si="1434"/>
        <v>0</v>
      </c>
      <c r="L1542" s="32">
        <f t="shared" si="1423"/>
        <v>64584.5</v>
      </c>
      <c r="M1542" s="32">
        <f t="shared" si="1424"/>
        <v>52578.400000000001</v>
      </c>
      <c r="N1542" s="32">
        <f t="shared" si="1425"/>
        <v>35160.699999999997</v>
      </c>
      <c r="O1542" s="32">
        <f t="shared" si="1435"/>
        <v>-2000</v>
      </c>
      <c r="P1542" s="32">
        <f t="shared" si="1436"/>
        <v>0</v>
      </c>
      <c r="Q1542" s="32">
        <f t="shared" si="1437"/>
        <v>0</v>
      </c>
      <c r="R1542" s="32">
        <f t="shared" si="1426"/>
        <v>62584.5</v>
      </c>
      <c r="S1542" s="32">
        <f t="shared" si="1427"/>
        <v>52578.400000000001</v>
      </c>
      <c r="T1542" s="32">
        <f t="shared" si="1428"/>
        <v>35160.699999999997</v>
      </c>
      <c r="U1542" s="32">
        <f t="shared" si="1438"/>
        <v>0</v>
      </c>
      <c r="V1542" s="32">
        <f t="shared" si="1416"/>
        <v>62584.5</v>
      </c>
      <c r="W1542" s="32">
        <f t="shared" si="1417"/>
        <v>52578.400000000001</v>
      </c>
      <c r="X1542" s="32">
        <f t="shared" si="1418"/>
        <v>35160.699999999997</v>
      </c>
      <c r="Y1542" s="32">
        <f t="shared" si="1439"/>
        <v>0</v>
      </c>
      <c r="Z1542" s="32">
        <f t="shared" si="1440"/>
        <v>0</v>
      </c>
      <c r="AA1542" s="32">
        <f t="shared" si="1441"/>
        <v>0</v>
      </c>
      <c r="AB1542" s="32">
        <f t="shared" si="1404"/>
        <v>62584.5</v>
      </c>
      <c r="AC1542" s="32">
        <f t="shared" si="1405"/>
        <v>52578.400000000001</v>
      </c>
      <c r="AD1542" s="32">
        <f t="shared" si="1406"/>
        <v>35160.699999999997</v>
      </c>
      <c r="AE1542" s="32">
        <f t="shared" si="1442"/>
        <v>0</v>
      </c>
      <c r="AF1542" s="33"/>
      <c r="AG1542" s="34"/>
      <c r="AH1542" s="1" t="str">
        <f t="shared" si="1407"/>
        <v/>
      </c>
    </row>
    <row r="1543">
      <c r="A1543" s="14" t="s">
        <v>998</v>
      </c>
      <c r="B1543" s="15">
        <v>200</v>
      </c>
      <c r="C1543" s="14" t="s">
        <v>31</v>
      </c>
      <c r="D1543" s="14" t="s">
        <v>32</v>
      </c>
      <c r="E1543" s="31" t="s">
        <v>33</v>
      </c>
      <c r="F1543" s="32">
        <f>61314.5+150+3120</f>
        <v>64584.5</v>
      </c>
      <c r="G1543" s="32">
        <f>48996.4+150+3432</f>
        <v>52578.400000000001</v>
      </c>
      <c r="H1543" s="32">
        <f>31578.7+150+3432</f>
        <v>35160.699999999997</v>
      </c>
      <c r="I1543" s="32"/>
      <c r="J1543" s="32"/>
      <c r="K1543" s="32"/>
      <c r="L1543" s="32">
        <f t="shared" si="1423"/>
        <v>64584.5</v>
      </c>
      <c r="M1543" s="32">
        <f t="shared" si="1424"/>
        <v>52578.400000000001</v>
      </c>
      <c r="N1543" s="32">
        <f t="shared" si="1425"/>
        <v>35160.699999999997</v>
      </c>
      <c r="O1543" s="32">
        <v>-2000</v>
      </c>
      <c r="P1543" s="32"/>
      <c r="Q1543" s="32"/>
      <c r="R1543" s="32">
        <f t="shared" si="1426"/>
        <v>62584.5</v>
      </c>
      <c r="S1543" s="32">
        <f t="shared" si="1427"/>
        <v>52578.400000000001</v>
      </c>
      <c r="T1543" s="32">
        <f t="shared" si="1428"/>
        <v>35160.699999999997</v>
      </c>
      <c r="U1543" s="32"/>
      <c r="V1543" s="32">
        <f t="shared" si="1416"/>
        <v>62584.5</v>
      </c>
      <c r="W1543" s="32">
        <f t="shared" si="1417"/>
        <v>52578.400000000001</v>
      </c>
      <c r="X1543" s="32">
        <f t="shared" si="1418"/>
        <v>35160.699999999997</v>
      </c>
      <c r="Y1543" s="32"/>
      <c r="Z1543" s="32"/>
      <c r="AA1543" s="32"/>
      <c r="AB1543" s="32">
        <f t="shared" si="1404"/>
        <v>62584.5</v>
      </c>
      <c r="AC1543" s="32">
        <f t="shared" si="1405"/>
        <v>52578.400000000001</v>
      </c>
      <c r="AD1543" s="32">
        <f t="shared" si="1406"/>
        <v>35160.699999999997</v>
      </c>
      <c r="AE1543" s="32"/>
      <c r="AF1543" s="33"/>
      <c r="AG1543" s="34"/>
      <c r="AH1543" s="1" t="str">
        <f t="shared" si="1407"/>
        <v>0113</v>
      </c>
    </row>
    <row r="1544" ht="31.5">
      <c r="A1544" s="14" t="s">
        <v>1000</v>
      </c>
      <c r="B1544" s="15"/>
      <c r="C1544" s="14"/>
      <c r="D1544" s="14"/>
      <c r="E1544" s="31" t="s">
        <v>1001</v>
      </c>
      <c r="F1544" s="32">
        <f t="shared" si="1429"/>
        <v>506</v>
      </c>
      <c r="G1544" s="32">
        <f t="shared" si="1430"/>
        <v>506</v>
      </c>
      <c r="H1544" s="32">
        <f t="shared" si="1431"/>
        <v>506</v>
      </c>
      <c r="I1544" s="32">
        <f t="shared" si="1432"/>
        <v>0</v>
      </c>
      <c r="J1544" s="32">
        <f t="shared" si="1433"/>
        <v>0</v>
      </c>
      <c r="K1544" s="32">
        <f t="shared" si="1434"/>
        <v>0</v>
      </c>
      <c r="L1544" s="32">
        <f t="shared" si="1423"/>
        <v>506</v>
      </c>
      <c r="M1544" s="32">
        <f t="shared" si="1424"/>
        <v>506</v>
      </c>
      <c r="N1544" s="32">
        <f t="shared" si="1425"/>
        <v>506</v>
      </c>
      <c r="O1544" s="32">
        <f t="shared" si="1435"/>
        <v>79</v>
      </c>
      <c r="P1544" s="32">
        <f t="shared" si="1436"/>
        <v>79</v>
      </c>
      <c r="Q1544" s="32">
        <f t="shared" si="1437"/>
        <v>79</v>
      </c>
      <c r="R1544" s="32">
        <f t="shared" si="1426"/>
        <v>585</v>
      </c>
      <c r="S1544" s="32">
        <f t="shared" si="1427"/>
        <v>585</v>
      </c>
      <c r="T1544" s="32">
        <f t="shared" si="1428"/>
        <v>585</v>
      </c>
      <c r="U1544" s="32">
        <f t="shared" si="1438"/>
        <v>0</v>
      </c>
      <c r="V1544" s="32">
        <f t="shared" si="1416"/>
        <v>585</v>
      </c>
      <c r="W1544" s="32">
        <f t="shared" si="1417"/>
        <v>585</v>
      </c>
      <c r="X1544" s="32">
        <f t="shared" si="1418"/>
        <v>585</v>
      </c>
      <c r="Y1544" s="32">
        <f t="shared" si="1439"/>
        <v>0</v>
      </c>
      <c r="Z1544" s="32">
        <f t="shared" si="1440"/>
        <v>0</v>
      </c>
      <c r="AA1544" s="32">
        <f t="shared" si="1441"/>
        <v>0</v>
      </c>
      <c r="AB1544" s="32">
        <f t="shared" si="1404"/>
        <v>585</v>
      </c>
      <c r="AC1544" s="32">
        <f t="shared" si="1405"/>
        <v>585</v>
      </c>
      <c r="AD1544" s="32">
        <f t="shared" si="1406"/>
        <v>585</v>
      </c>
      <c r="AE1544" s="32">
        <f t="shared" si="1442"/>
        <v>0</v>
      </c>
      <c r="AF1544" s="33"/>
      <c r="AG1544" s="34"/>
      <c r="AH1544" s="1" t="str">
        <f t="shared" si="1407"/>
        <v/>
      </c>
    </row>
    <row r="1545" ht="31.5">
      <c r="A1545" s="14" t="s">
        <v>1000</v>
      </c>
      <c r="B1545" s="15" t="s">
        <v>188</v>
      </c>
      <c r="C1545" s="14"/>
      <c r="D1545" s="14"/>
      <c r="E1545" s="31" t="s">
        <v>189</v>
      </c>
      <c r="F1545" s="32">
        <f t="shared" si="1429"/>
        <v>506</v>
      </c>
      <c r="G1545" s="32">
        <f t="shared" si="1430"/>
        <v>506</v>
      </c>
      <c r="H1545" s="32">
        <f t="shared" si="1431"/>
        <v>506</v>
      </c>
      <c r="I1545" s="32">
        <f t="shared" si="1432"/>
        <v>0</v>
      </c>
      <c r="J1545" s="32">
        <f t="shared" si="1433"/>
        <v>0</v>
      </c>
      <c r="K1545" s="32">
        <f t="shared" si="1434"/>
        <v>0</v>
      </c>
      <c r="L1545" s="32">
        <f t="shared" si="1423"/>
        <v>506</v>
      </c>
      <c r="M1545" s="32">
        <f t="shared" si="1424"/>
        <v>506</v>
      </c>
      <c r="N1545" s="32">
        <f t="shared" si="1425"/>
        <v>506</v>
      </c>
      <c r="O1545" s="32">
        <f t="shared" si="1435"/>
        <v>79</v>
      </c>
      <c r="P1545" s="32">
        <f t="shared" si="1436"/>
        <v>79</v>
      </c>
      <c r="Q1545" s="32">
        <f t="shared" si="1437"/>
        <v>79</v>
      </c>
      <c r="R1545" s="32">
        <f t="shared" si="1426"/>
        <v>585</v>
      </c>
      <c r="S1545" s="32">
        <f t="shared" si="1427"/>
        <v>585</v>
      </c>
      <c r="T1545" s="32">
        <f t="shared" si="1428"/>
        <v>585</v>
      </c>
      <c r="U1545" s="32">
        <f t="shared" si="1438"/>
        <v>0</v>
      </c>
      <c r="V1545" s="32">
        <f t="shared" si="1416"/>
        <v>585</v>
      </c>
      <c r="W1545" s="32">
        <f t="shared" si="1417"/>
        <v>585</v>
      </c>
      <c r="X1545" s="32">
        <f t="shared" si="1418"/>
        <v>585</v>
      </c>
      <c r="Y1545" s="32">
        <f t="shared" si="1439"/>
        <v>0</v>
      </c>
      <c r="Z1545" s="32">
        <f t="shared" si="1440"/>
        <v>0</v>
      </c>
      <c r="AA1545" s="32">
        <f t="shared" si="1441"/>
        <v>0</v>
      </c>
      <c r="AB1545" s="32">
        <f t="shared" si="1404"/>
        <v>585</v>
      </c>
      <c r="AC1545" s="32">
        <f t="shared" si="1405"/>
        <v>585</v>
      </c>
      <c r="AD1545" s="32">
        <f t="shared" si="1406"/>
        <v>585</v>
      </c>
      <c r="AE1545" s="32">
        <f t="shared" si="1442"/>
        <v>0</v>
      </c>
      <c r="AF1545" s="33"/>
      <c r="AG1545" s="34"/>
      <c r="AH1545" s="1" t="str">
        <f t="shared" si="1407"/>
        <v/>
      </c>
    </row>
    <row r="1546">
      <c r="A1546" s="14" t="s">
        <v>1000</v>
      </c>
      <c r="B1546" s="15">
        <v>300</v>
      </c>
      <c r="C1546" s="14" t="s">
        <v>31</v>
      </c>
      <c r="D1546" s="14" t="s">
        <v>32</v>
      </c>
      <c r="E1546" s="31" t="s">
        <v>33</v>
      </c>
      <c r="F1546" s="32">
        <v>506</v>
      </c>
      <c r="G1546" s="32">
        <v>506</v>
      </c>
      <c r="H1546" s="32">
        <v>506</v>
      </c>
      <c r="I1546" s="32"/>
      <c r="J1546" s="32"/>
      <c r="K1546" s="32"/>
      <c r="L1546" s="32">
        <f t="shared" si="1423"/>
        <v>506</v>
      </c>
      <c r="M1546" s="32">
        <f t="shared" si="1424"/>
        <v>506</v>
      </c>
      <c r="N1546" s="32">
        <f t="shared" si="1425"/>
        <v>506</v>
      </c>
      <c r="O1546" s="32">
        <v>79</v>
      </c>
      <c r="P1546" s="32">
        <v>79</v>
      </c>
      <c r="Q1546" s="32">
        <v>79</v>
      </c>
      <c r="R1546" s="32">
        <f t="shared" si="1426"/>
        <v>585</v>
      </c>
      <c r="S1546" s="32">
        <f t="shared" si="1427"/>
        <v>585</v>
      </c>
      <c r="T1546" s="32">
        <f t="shared" si="1428"/>
        <v>585</v>
      </c>
      <c r="U1546" s="32"/>
      <c r="V1546" s="32">
        <f t="shared" si="1416"/>
        <v>585</v>
      </c>
      <c r="W1546" s="32">
        <f t="shared" si="1417"/>
        <v>585</v>
      </c>
      <c r="X1546" s="32">
        <f t="shared" si="1418"/>
        <v>585</v>
      </c>
      <c r="Y1546" s="32"/>
      <c r="Z1546" s="32"/>
      <c r="AA1546" s="32"/>
      <c r="AB1546" s="32">
        <f t="shared" si="1404"/>
        <v>585</v>
      </c>
      <c r="AC1546" s="32">
        <f t="shared" si="1405"/>
        <v>585</v>
      </c>
      <c r="AD1546" s="32">
        <f t="shared" si="1406"/>
        <v>585</v>
      </c>
      <c r="AE1546" s="32"/>
      <c r="AF1546" s="33"/>
      <c r="AG1546" s="34"/>
      <c r="AH1546" s="1" t="str">
        <f t="shared" si="1407"/>
        <v>0113</v>
      </c>
    </row>
    <row r="1547" ht="31.5">
      <c r="A1547" s="14" t="s">
        <v>1002</v>
      </c>
      <c r="B1547" s="15"/>
      <c r="C1547" s="14"/>
      <c r="D1547" s="14"/>
      <c r="E1547" s="31" t="s">
        <v>1003</v>
      </c>
      <c r="F1547" s="32">
        <f t="shared" si="1429"/>
        <v>110722.89999999999</v>
      </c>
      <c r="G1547" s="32">
        <f t="shared" si="1430"/>
        <v>110722.89999999999</v>
      </c>
      <c r="H1547" s="32">
        <f t="shared" si="1431"/>
        <v>110722.89999999999</v>
      </c>
      <c r="I1547" s="32">
        <f t="shared" si="1432"/>
        <v>-6000</v>
      </c>
      <c r="J1547" s="32">
        <f t="shared" si="1433"/>
        <v>-6000</v>
      </c>
      <c r="K1547" s="32">
        <f t="shared" si="1434"/>
        <v>-6000</v>
      </c>
      <c r="L1547" s="32">
        <f t="shared" si="1423"/>
        <v>104722.89999999999</v>
      </c>
      <c r="M1547" s="32">
        <f t="shared" si="1424"/>
        <v>104722.89999999999</v>
      </c>
      <c r="N1547" s="32">
        <f t="shared" si="1425"/>
        <v>104722.89999999999</v>
      </c>
      <c r="O1547" s="32">
        <f t="shared" si="1435"/>
        <v>0</v>
      </c>
      <c r="P1547" s="32">
        <f t="shared" si="1436"/>
        <v>0</v>
      </c>
      <c r="Q1547" s="32">
        <f t="shared" si="1437"/>
        <v>0</v>
      </c>
      <c r="R1547" s="32">
        <f t="shared" si="1426"/>
        <v>104722.89999999999</v>
      </c>
      <c r="S1547" s="32">
        <f t="shared" si="1427"/>
        <v>104722.89999999999</v>
      </c>
      <c r="T1547" s="32">
        <f t="shared" si="1428"/>
        <v>104722.89999999999</v>
      </c>
      <c r="U1547" s="32">
        <f t="shared" si="1438"/>
        <v>0</v>
      </c>
      <c r="V1547" s="32">
        <f t="shared" si="1416"/>
        <v>104722.89999999999</v>
      </c>
      <c r="W1547" s="32">
        <f t="shared" si="1417"/>
        <v>104722.89999999999</v>
      </c>
      <c r="X1547" s="32">
        <f t="shared" si="1418"/>
        <v>104722.89999999999</v>
      </c>
      <c r="Y1547" s="32">
        <f t="shared" si="1439"/>
        <v>0</v>
      </c>
      <c r="Z1547" s="32">
        <f t="shared" si="1440"/>
        <v>0</v>
      </c>
      <c r="AA1547" s="32">
        <f t="shared" si="1441"/>
        <v>0</v>
      </c>
      <c r="AB1547" s="32">
        <f t="shared" si="1404"/>
        <v>104722.89999999999</v>
      </c>
      <c r="AC1547" s="32">
        <f t="shared" si="1405"/>
        <v>104722.89999999999</v>
      </c>
      <c r="AD1547" s="32">
        <f t="shared" si="1406"/>
        <v>104722.89999999999</v>
      </c>
      <c r="AE1547" s="32">
        <f t="shared" si="1442"/>
        <v>0</v>
      </c>
      <c r="AF1547" s="33"/>
      <c r="AG1547" s="34"/>
      <c r="AH1547" s="1" t="str">
        <f t="shared" si="1407"/>
        <v/>
      </c>
    </row>
    <row r="1548" ht="31.5">
      <c r="A1548" s="14" t="s">
        <v>1002</v>
      </c>
      <c r="B1548" s="15" t="s">
        <v>48</v>
      </c>
      <c r="C1548" s="14"/>
      <c r="D1548" s="14"/>
      <c r="E1548" s="31" t="s">
        <v>49</v>
      </c>
      <c r="F1548" s="32">
        <f t="shared" si="1429"/>
        <v>110722.89999999999</v>
      </c>
      <c r="G1548" s="32">
        <f t="shared" si="1430"/>
        <v>110722.89999999999</v>
      </c>
      <c r="H1548" s="32">
        <f t="shared" si="1431"/>
        <v>110722.89999999999</v>
      </c>
      <c r="I1548" s="32">
        <f t="shared" si="1432"/>
        <v>-6000</v>
      </c>
      <c r="J1548" s="32">
        <f t="shared" si="1433"/>
        <v>-6000</v>
      </c>
      <c r="K1548" s="32">
        <f t="shared" si="1434"/>
        <v>-6000</v>
      </c>
      <c r="L1548" s="32">
        <f t="shared" si="1423"/>
        <v>104722.89999999999</v>
      </c>
      <c r="M1548" s="32">
        <f t="shared" si="1424"/>
        <v>104722.89999999999</v>
      </c>
      <c r="N1548" s="32">
        <f t="shared" si="1425"/>
        <v>104722.89999999999</v>
      </c>
      <c r="O1548" s="32">
        <f t="shared" si="1435"/>
        <v>0</v>
      </c>
      <c r="P1548" s="32">
        <f t="shared" si="1436"/>
        <v>0</v>
      </c>
      <c r="Q1548" s="32">
        <f t="shared" si="1437"/>
        <v>0</v>
      </c>
      <c r="R1548" s="32">
        <f t="shared" si="1426"/>
        <v>104722.89999999999</v>
      </c>
      <c r="S1548" s="32">
        <f t="shared" si="1427"/>
        <v>104722.89999999999</v>
      </c>
      <c r="T1548" s="32">
        <f t="shared" si="1428"/>
        <v>104722.89999999999</v>
      </c>
      <c r="U1548" s="32">
        <f t="shared" si="1438"/>
        <v>0</v>
      </c>
      <c r="V1548" s="32">
        <f t="shared" si="1416"/>
        <v>104722.89999999999</v>
      </c>
      <c r="W1548" s="32">
        <f t="shared" si="1417"/>
        <v>104722.89999999999</v>
      </c>
      <c r="X1548" s="32">
        <f t="shared" si="1418"/>
        <v>104722.89999999999</v>
      </c>
      <c r="Y1548" s="32">
        <f t="shared" si="1439"/>
        <v>0</v>
      </c>
      <c r="Z1548" s="32">
        <f t="shared" si="1440"/>
        <v>0</v>
      </c>
      <c r="AA1548" s="32">
        <f t="shared" si="1441"/>
        <v>0</v>
      </c>
      <c r="AB1548" s="32">
        <f t="shared" si="1404"/>
        <v>104722.89999999999</v>
      </c>
      <c r="AC1548" s="32">
        <f t="shared" si="1405"/>
        <v>104722.89999999999</v>
      </c>
      <c r="AD1548" s="32">
        <f t="shared" si="1406"/>
        <v>104722.89999999999</v>
      </c>
      <c r="AE1548" s="32">
        <f t="shared" si="1442"/>
        <v>0</v>
      </c>
      <c r="AF1548" s="33"/>
      <c r="AG1548" s="34"/>
      <c r="AH1548" s="1" t="str">
        <f t="shared" si="1407"/>
        <v/>
      </c>
    </row>
    <row r="1549">
      <c r="A1549" s="14" t="s">
        <v>1002</v>
      </c>
      <c r="B1549" s="15">
        <v>200</v>
      </c>
      <c r="C1549" s="14" t="s">
        <v>31</v>
      </c>
      <c r="D1549" s="14" t="s">
        <v>32</v>
      </c>
      <c r="E1549" s="31" t="s">
        <v>33</v>
      </c>
      <c r="F1549" s="32">
        <f>109223.7+1499.2</f>
        <v>110722.89999999999</v>
      </c>
      <c r="G1549" s="32">
        <f>109223.7+1499.2</f>
        <v>110722.89999999999</v>
      </c>
      <c r="H1549" s="32">
        <f>109223.7+1499.2</f>
        <v>110722.89999999999</v>
      </c>
      <c r="I1549" s="37">
        <v>-6000</v>
      </c>
      <c r="J1549" s="37">
        <v>-6000</v>
      </c>
      <c r="K1549" s="37">
        <v>-6000</v>
      </c>
      <c r="L1549" s="32">
        <f t="shared" si="1423"/>
        <v>104722.89999999999</v>
      </c>
      <c r="M1549" s="32">
        <f t="shared" si="1424"/>
        <v>104722.89999999999</v>
      </c>
      <c r="N1549" s="32">
        <f t="shared" si="1425"/>
        <v>104722.89999999999</v>
      </c>
      <c r="O1549" s="32"/>
      <c r="P1549" s="32"/>
      <c r="Q1549" s="32"/>
      <c r="R1549" s="32">
        <f t="shared" si="1426"/>
        <v>104722.89999999999</v>
      </c>
      <c r="S1549" s="32">
        <f t="shared" si="1427"/>
        <v>104722.89999999999</v>
      </c>
      <c r="T1549" s="32">
        <f t="shared" si="1428"/>
        <v>104722.89999999999</v>
      </c>
      <c r="U1549" s="32"/>
      <c r="V1549" s="32">
        <f t="shared" si="1416"/>
        <v>104722.89999999999</v>
      </c>
      <c r="W1549" s="32">
        <f t="shared" si="1417"/>
        <v>104722.89999999999</v>
      </c>
      <c r="X1549" s="32">
        <f t="shared" si="1418"/>
        <v>104722.89999999999</v>
      </c>
      <c r="Y1549" s="32"/>
      <c r="Z1549" s="32"/>
      <c r="AA1549" s="32"/>
      <c r="AB1549" s="32">
        <f t="shared" si="1404"/>
        <v>104722.89999999999</v>
      </c>
      <c r="AC1549" s="32">
        <f t="shared" si="1405"/>
        <v>104722.89999999999</v>
      </c>
      <c r="AD1549" s="32">
        <f t="shared" si="1406"/>
        <v>104722.89999999999</v>
      </c>
      <c r="AE1549" s="32"/>
      <c r="AF1549" s="33"/>
      <c r="AG1549" s="34">
        <v>65</v>
      </c>
      <c r="AH1549" s="1" t="str">
        <f t="shared" si="1407"/>
        <v>0113</v>
      </c>
    </row>
    <row r="1550" ht="63">
      <c r="A1550" s="14" t="s">
        <v>1004</v>
      </c>
      <c r="B1550" s="15"/>
      <c r="C1550" s="14"/>
      <c r="D1550" s="14"/>
      <c r="E1550" s="31" t="s">
        <v>1005</v>
      </c>
      <c r="F1550" s="32">
        <f>F1551+F1553+F1555</f>
        <v>3429.3000000000002</v>
      </c>
      <c r="G1550" s="32">
        <f>G1551+G1553+G1555</f>
        <v>3464.6000000000004</v>
      </c>
      <c r="H1550" s="32">
        <f>H1551+H1553+H1555</f>
        <v>3464.6000000000004</v>
      </c>
      <c r="I1550" s="32">
        <f>I1551+I1553+I1555</f>
        <v>0</v>
      </c>
      <c r="J1550" s="32">
        <f>J1551+J1553+J1555</f>
        <v>0</v>
      </c>
      <c r="K1550" s="32">
        <f>K1551+K1553+K1555</f>
        <v>0</v>
      </c>
      <c r="L1550" s="32">
        <f t="shared" si="1423"/>
        <v>3429.3000000000002</v>
      </c>
      <c r="M1550" s="32">
        <f t="shared" si="1424"/>
        <v>3464.6000000000004</v>
      </c>
      <c r="N1550" s="32">
        <f t="shared" si="1425"/>
        <v>3464.6000000000004</v>
      </c>
      <c r="O1550" s="32">
        <f>O1551+O1553+O1555</f>
        <v>0</v>
      </c>
      <c r="P1550" s="32">
        <f>P1551+P1553+P1555</f>
        <v>0</v>
      </c>
      <c r="Q1550" s="32">
        <f>Q1551+Q1553+Q1555</f>
        <v>0</v>
      </c>
      <c r="R1550" s="32">
        <f t="shared" si="1426"/>
        <v>3429.3000000000002</v>
      </c>
      <c r="S1550" s="32">
        <f t="shared" si="1427"/>
        <v>3464.6000000000004</v>
      </c>
      <c r="T1550" s="32">
        <f t="shared" si="1428"/>
        <v>3464.6000000000004</v>
      </c>
      <c r="U1550" s="32">
        <f>U1551+U1553+U1555</f>
        <v>0</v>
      </c>
      <c r="V1550" s="32">
        <f t="shared" si="1416"/>
        <v>3429.3000000000002</v>
      </c>
      <c r="W1550" s="32">
        <f t="shared" si="1417"/>
        <v>3464.6000000000004</v>
      </c>
      <c r="X1550" s="32">
        <f t="shared" si="1418"/>
        <v>3464.6000000000004</v>
      </c>
      <c r="Y1550" s="32">
        <f>Y1551+Y1553+Y1555</f>
        <v>-17.600000000000001</v>
      </c>
      <c r="Z1550" s="32">
        <f>Z1551+Z1553+Z1555</f>
        <v>0</v>
      </c>
      <c r="AA1550" s="32">
        <f>AA1551+AA1553+AA1555</f>
        <v>0</v>
      </c>
      <c r="AB1550" s="32">
        <f t="shared" si="1404"/>
        <v>3411.7000000000003</v>
      </c>
      <c r="AC1550" s="32">
        <f t="shared" si="1405"/>
        <v>3464.6000000000004</v>
      </c>
      <c r="AD1550" s="32">
        <f t="shared" si="1406"/>
        <v>3464.6000000000004</v>
      </c>
      <c r="AE1550" s="32">
        <f>AE1551+AE1553+AE1555</f>
        <v>0</v>
      </c>
      <c r="AF1550" s="33"/>
      <c r="AG1550" s="34"/>
      <c r="AH1550" s="1" t="str">
        <f t="shared" si="1407"/>
        <v/>
      </c>
    </row>
    <row r="1551" ht="94.5">
      <c r="A1551" s="14" t="s">
        <v>1004</v>
      </c>
      <c r="B1551" s="15" t="s">
        <v>151</v>
      </c>
      <c r="C1551" s="14"/>
      <c r="D1551" s="14"/>
      <c r="E1551" s="31" t="s">
        <v>152</v>
      </c>
      <c r="F1551" s="32">
        <f>F1552</f>
        <v>1253.0999999999999</v>
      </c>
      <c r="G1551" s="32">
        <f>G1552</f>
        <v>1288.4000000000001</v>
      </c>
      <c r="H1551" s="32">
        <f>H1552</f>
        <v>1288.4000000000001</v>
      </c>
      <c r="I1551" s="32">
        <f>I1552</f>
        <v>0</v>
      </c>
      <c r="J1551" s="32">
        <f>J1552</f>
        <v>0</v>
      </c>
      <c r="K1551" s="32">
        <f>K1552</f>
        <v>0</v>
      </c>
      <c r="L1551" s="32">
        <f t="shared" si="1423"/>
        <v>1253.0999999999999</v>
      </c>
      <c r="M1551" s="32">
        <f t="shared" si="1424"/>
        <v>1288.4000000000001</v>
      </c>
      <c r="N1551" s="32">
        <f t="shared" si="1425"/>
        <v>1288.4000000000001</v>
      </c>
      <c r="O1551" s="32">
        <f>O1552</f>
        <v>0</v>
      </c>
      <c r="P1551" s="32">
        <f>P1552</f>
        <v>0</v>
      </c>
      <c r="Q1551" s="32">
        <f>Q1552</f>
        <v>0</v>
      </c>
      <c r="R1551" s="32">
        <f t="shared" si="1426"/>
        <v>1253.0999999999999</v>
      </c>
      <c r="S1551" s="32">
        <f t="shared" si="1427"/>
        <v>1288.4000000000001</v>
      </c>
      <c r="T1551" s="32">
        <f t="shared" si="1428"/>
        <v>1288.4000000000001</v>
      </c>
      <c r="U1551" s="32">
        <f>U1552</f>
        <v>0</v>
      </c>
      <c r="V1551" s="32">
        <f t="shared" si="1416"/>
        <v>1253.0999999999999</v>
      </c>
      <c r="W1551" s="32">
        <f t="shared" si="1417"/>
        <v>1288.4000000000001</v>
      </c>
      <c r="X1551" s="32">
        <f t="shared" si="1418"/>
        <v>1288.4000000000001</v>
      </c>
      <c r="Y1551" s="32">
        <f>Y1552</f>
        <v>-17.600000000000001</v>
      </c>
      <c r="Z1551" s="32">
        <f>Z1552</f>
        <v>0</v>
      </c>
      <c r="AA1551" s="32">
        <f>AA1552</f>
        <v>0</v>
      </c>
      <c r="AB1551" s="32">
        <f t="shared" si="1404"/>
        <v>1235.5</v>
      </c>
      <c r="AC1551" s="32">
        <f t="shared" si="1405"/>
        <v>1288.4000000000001</v>
      </c>
      <c r="AD1551" s="32">
        <f t="shared" si="1406"/>
        <v>1288.4000000000001</v>
      </c>
      <c r="AE1551" s="32">
        <f>AE1552</f>
        <v>0</v>
      </c>
      <c r="AF1551" s="33"/>
      <c r="AG1551" s="34"/>
      <c r="AH1551" s="1" t="str">
        <f t="shared" si="1407"/>
        <v/>
      </c>
    </row>
    <row r="1552" ht="47.25">
      <c r="A1552" s="14" t="s">
        <v>1004</v>
      </c>
      <c r="B1552" s="15">
        <v>100</v>
      </c>
      <c r="C1552" s="14" t="s">
        <v>51</v>
      </c>
      <c r="D1552" s="14" t="s">
        <v>172</v>
      </c>
      <c r="E1552" s="31" t="s">
        <v>173</v>
      </c>
      <c r="F1552" s="32">
        <v>1253.0999999999999</v>
      </c>
      <c r="G1552" s="32">
        <v>1288.4000000000001</v>
      </c>
      <c r="H1552" s="32">
        <v>1288.4000000000001</v>
      </c>
      <c r="I1552" s="32"/>
      <c r="J1552" s="32"/>
      <c r="K1552" s="32"/>
      <c r="L1552" s="32">
        <f t="shared" si="1423"/>
        <v>1253.0999999999999</v>
      </c>
      <c r="M1552" s="32">
        <f t="shared" si="1424"/>
        <v>1288.4000000000001</v>
      </c>
      <c r="N1552" s="32">
        <f t="shared" si="1425"/>
        <v>1288.4000000000001</v>
      </c>
      <c r="O1552" s="32"/>
      <c r="P1552" s="32"/>
      <c r="Q1552" s="32"/>
      <c r="R1552" s="32">
        <f t="shared" si="1426"/>
        <v>1253.0999999999999</v>
      </c>
      <c r="S1552" s="32">
        <f t="shared" si="1427"/>
        <v>1288.4000000000001</v>
      </c>
      <c r="T1552" s="32">
        <f t="shared" si="1428"/>
        <v>1288.4000000000001</v>
      </c>
      <c r="U1552" s="32"/>
      <c r="V1552" s="32">
        <f t="shared" si="1416"/>
        <v>1253.0999999999999</v>
      </c>
      <c r="W1552" s="32">
        <f t="shared" si="1417"/>
        <v>1288.4000000000001</v>
      </c>
      <c r="X1552" s="32">
        <f t="shared" si="1418"/>
        <v>1288.4000000000001</v>
      </c>
      <c r="Y1552" s="32">
        <v>-17.600000000000001</v>
      </c>
      <c r="Z1552" s="32"/>
      <c r="AA1552" s="32"/>
      <c r="AB1552" s="32">
        <f t="shared" si="1404"/>
        <v>1235.5</v>
      </c>
      <c r="AC1552" s="32">
        <f t="shared" si="1405"/>
        <v>1288.4000000000001</v>
      </c>
      <c r="AD1552" s="32">
        <f t="shared" si="1406"/>
        <v>1288.4000000000001</v>
      </c>
      <c r="AE1552" s="32"/>
      <c r="AF1552" s="33"/>
      <c r="AG1552" s="34"/>
      <c r="AH1552" s="1" t="str">
        <f t="shared" si="1407"/>
        <v>0314</v>
      </c>
    </row>
    <row r="1553" ht="31.5">
      <c r="A1553" s="14" t="s">
        <v>1004</v>
      </c>
      <c r="B1553" s="15" t="s">
        <v>48</v>
      </c>
      <c r="C1553" s="14"/>
      <c r="D1553" s="14"/>
      <c r="E1553" s="31" t="s">
        <v>49</v>
      </c>
      <c r="F1553" s="32">
        <f>F1554</f>
        <v>2156.8000000000002</v>
      </c>
      <c r="G1553" s="32">
        <f>G1554</f>
        <v>2156.8000000000002</v>
      </c>
      <c r="H1553" s="32">
        <f>H1554</f>
        <v>2156.8000000000002</v>
      </c>
      <c r="I1553" s="32">
        <f>I1554</f>
        <v>0</v>
      </c>
      <c r="J1553" s="32">
        <f>J1554</f>
        <v>0</v>
      </c>
      <c r="K1553" s="32">
        <f>K1554</f>
        <v>0</v>
      </c>
      <c r="L1553" s="32">
        <f t="shared" si="1423"/>
        <v>2156.8000000000002</v>
      </c>
      <c r="M1553" s="32">
        <f t="shared" si="1424"/>
        <v>2156.8000000000002</v>
      </c>
      <c r="N1553" s="32">
        <f t="shared" si="1425"/>
        <v>2156.8000000000002</v>
      </c>
      <c r="O1553" s="32">
        <f>O1554</f>
        <v>0</v>
      </c>
      <c r="P1553" s="32">
        <f>P1554</f>
        <v>0</v>
      </c>
      <c r="Q1553" s="32">
        <f>Q1554</f>
        <v>0</v>
      </c>
      <c r="R1553" s="32">
        <f t="shared" si="1426"/>
        <v>2156.8000000000002</v>
      </c>
      <c r="S1553" s="32">
        <f t="shared" si="1427"/>
        <v>2156.8000000000002</v>
      </c>
      <c r="T1553" s="32">
        <f t="shared" si="1428"/>
        <v>2156.8000000000002</v>
      </c>
      <c r="U1553" s="32">
        <f>U1554</f>
        <v>0</v>
      </c>
      <c r="V1553" s="32">
        <f t="shared" si="1416"/>
        <v>2156.8000000000002</v>
      </c>
      <c r="W1553" s="32">
        <f t="shared" si="1417"/>
        <v>2156.8000000000002</v>
      </c>
      <c r="X1553" s="32">
        <f t="shared" si="1418"/>
        <v>2156.8000000000002</v>
      </c>
      <c r="Y1553" s="32">
        <f>Y1554</f>
        <v>0</v>
      </c>
      <c r="Z1553" s="32">
        <f>Z1554</f>
        <v>0</v>
      </c>
      <c r="AA1553" s="32">
        <f>AA1554</f>
        <v>0</v>
      </c>
      <c r="AB1553" s="32">
        <f t="shared" si="1404"/>
        <v>2156.8000000000002</v>
      </c>
      <c r="AC1553" s="32">
        <f t="shared" si="1405"/>
        <v>2156.8000000000002</v>
      </c>
      <c r="AD1553" s="32">
        <f t="shared" si="1406"/>
        <v>2156.8000000000002</v>
      </c>
      <c r="AE1553" s="32">
        <f>AE1554</f>
        <v>0</v>
      </c>
      <c r="AF1553" s="33"/>
      <c r="AG1553" s="34"/>
      <c r="AH1553" s="1" t="str">
        <f t="shared" si="1407"/>
        <v/>
      </c>
    </row>
    <row r="1554" ht="47.25">
      <c r="A1554" s="14" t="s">
        <v>1004</v>
      </c>
      <c r="B1554" s="15">
        <v>200</v>
      </c>
      <c r="C1554" s="14" t="s">
        <v>51</v>
      </c>
      <c r="D1554" s="14" t="s">
        <v>172</v>
      </c>
      <c r="E1554" s="31" t="s">
        <v>173</v>
      </c>
      <c r="F1554" s="32">
        <v>2156.8000000000002</v>
      </c>
      <c r="G1554" s="32">
        <v>2156.8000000000002</v>
      </c>
      <c r="H1554" s="32">
        <v>2156.8000000000002</v>
      </c>
      <c r="I1554" s="32"/>
      <c r="J1554" s="32"/>
      <c r="K1554" s="32"/>
      <c r="L1554" s="32">
        <f t="shared" si="1423"/>
        <v>2156.8000000000002</v>
      </c>
      <c r="M1554" s="32">
        <f t="shared" si="1424"/>
        <v>2156.8000000000002</v>
      </c>
      <c r="N1554" s="32">
        <f t="shared" si="1425"/>
        <v>2156.8000000000002</v>
      </c>
      <c r="O1554" s="32"/>
      <c r="P1554" s="32"/>
      <c r="Q1554" s="32"/>
      <c r="R1554" s="32">
        <f t="shared" si="1426"/>
        <v>2156.8000000000002</v>
      </c>
      <c r="S1554" s="32">
        <f t="shared" si="1427"/>
        <v>2156.8000000000002</v>
      </c>
      <c r="T1554" s="32">
        <f t="shared" si="1428"/>
        <v>2156.8000000000002</v>
      </c>
      <c r="U1554" s="32"/>
      <c r="V1554" s="32">
        <f t="shared" si="1416"/>
        <v>2156.8000000000002</v>
      </c>
      <c r="W1554" s="32">
        <f t="shared" si="1417"/>
        <v>2156.8000000000002</v>
      </c>
      <c r="X1554" s="32">
        <f t="shared" si="1418"/>
        <v>2156.8000000000002</v>
      </c>
      <c r="Y1554" s="32"/>
      <c r="Z1554" s="32"/>
      <c r="AA1554" s="32"/>
      <c r="AB1554" s="32">
        <f t="shared" si="1404"/>
        <v>2156.8000000000002</v>
      </c>
      <c r="AC1554" s="32">
        <f t="shared" si="1405"/>
        <v>2156.8000000000002</v>
      </c>
      <c r="AD1554" s="32">
        <f t="shared" si="1406"/>
        <v>2156.8000000000002</v>
      </c>
      <c r="AE1554" s="32"/>
      <c r="AF1554" s="33"/>
      <c r="AG1554" s="34"/>
      <c r="AH1554" s="1" t="str">
        <f t="shared" si="1407"/>
        <v>0314</v>
      </c>
    </row>
    <row r="1555">
      <c r="A1555" s="14" t="s">
        <v>1004</v>
      </c>
      <c r="B1555" s="15" t="s">
        <v>44</v>
      </c>
      <c r="C1555" s="14"/>
      <c r="D1555" s="14"/>
      <c r="E1555" s="31" t="s">
        <v>45</v>
      </c>
      <c r="F1555" s="32">
        <f>F1556</f>
        <v>19.399999999999999</v>
      </c>
      <c r="G1555" s="32">
        <f>G1556</f>
        <v>19.399999999999999</v>
      </c>
      <c r="H1555" s="32">
        <f>H1556</f>
        <v>19.399999999999999</v>
      </c>
      <c r="I1555" s="32">
        <f>I1556</f>
        <v>0</v>
      </c>
      <c r="J1555" s="32">
        <f>J1556</f>
        <v>0</v>
      </c>
      <c r="K1555" s="32">
        <f>K1556</f>
        <v>0</v>
      </c>
      <c r="L1555" s="32">
        <f t="shared" si="1423"/>
        <v>19.399999999999999</v>
      </c>
      <c r="M1555" s="32">
        <f t="shared" si="1424"/>
        <v>19.399999999999999</v>
      </c>
      <c r="N1555" s="32">
        <f t="shared" si="1425"/>
        <v>19.399999999999999</v>
      </c>
      <c r="O1555" s="32">
        <f>O1556</f>
        <v>0</v>
      </c>
      <c r="P1555" s="32">
        <f>P1556</f>
        <v>0</v>
      </c>
      <c r="Q1555" s="32">
        <f>Q1556</f>
        <v>0</v>
      </c>
      <c r="R1555" s="32">
        <f t="shared" si="1426"/>
        <v>19.399999999999999</v>
      </c>
      <c r="S1555" s="32">
        <f t="shared" si="1427"/>
        <v>19.399999999999999</v>
      </c>
      <c r="T1555" s="32">
        <f t="shared" si="1428"/>
        <v>19.399999999999999</v>
      </c>
      <c r="U1555" s="32">
        <f>U1556</f>
        <v>0</v>
      </c>
      <c r="V1555" s="32">
        <f t="shared" si="1416"/>
        <v>19.399999999999999</v>
      </c>
      <c r="W1555" s="32">
        <f t="shared" si="1417"/>
        <v>19.399999999999999</v>
      </c>
      <c r="X1555" s="32">
        <f t="shared" si="1418"/>
        <v>19.399999999999999</v>
      </c>
      <c r="Y1555" s="32">
        <f>Y1556</f>
        <v>0</v>
      </c>
      <c r="Z1555" s="32">
        <f>Z1556</f>
        <v>0</v>
      </c>
      <c r="AA1555" s="32">
        <f>AA1556</f>
        <v>0</v>
      </c>
      <c r="AB1555" s="32">
        <f t="shared" si="1404"/>
        <v>19.399999999999999</v>
      </c>
      <c r="AC1555" s="32">
        <f t="shared" si="1405"/>
        <v>19.399999999999999</v>
      </c>
      <c r="AD1555" s="32">
        <f t="shared" si="1406"/>
        <v>19.399999999999999</v>
      </c>
      <c r="AE1555" s="32">
        <f>AE1556</f>
        <v>0</v>
      </c>
      <c r="AF1555" s="33"/>
      <c r="AG1555" s="34"/>
      <c r="AH1555" s="1" t="str">
        <f t="shared" si="1407"/>
        <v/>
      </c>
    </row>
    <row r="1556" ht="47.25">
      <c r="A1556" s="14" t="s">
        <v>1004</v>
      </c>
      <c r="B1556" s="15">
        <v>800</v>
      </c>
      <c r="C1556" s="14" t="s">
        <v>51</v>
      </c>
      <c r="D1556" s="14" t="s">
        <v>172</v>
      </c>
      <c r="E1556" s="31" t="s">
        <v>173</v>
      </c>
      <c r="F1556" s="32">
        <v>19.399999999999999</v>
      </c>
      <c r="G1556" s="32">
        <v>19.399999999999999</v>
      </c>
      <c r="H1556" s="32">
        <v>19.399999999999999</v>
      </c>
      <c r="I1556" s="32"/>
      <c r="J1556" s="32"/>
      <c r="K1556" s="32"/>
      <c r="L1556" s="32">
        <f t="shared" si="1423"/>
        <v>19.399999999999999</v>
      </c>
      <c r="M1556" s="32">
        <f t="shared" si="1424"/>
        <v>19.399999999999999</v>
      </c>
      <c r="N1556" s="32">
        <f t="shared" si="1425"/>
        <v>19.399999999999999</v>
      </c>
      <c r="O1556" s="32"/>
      <c r="P1556" s="32"/>
      <c r="Q1556" s="32"/>
      <c r="R1556" s="32">
        <f t="shared" si="1426"/>
        <v>19.399999999999999</v>
      </c>
      <c r="S1556" s="32">
        <f t="shared" si="1427"/>
        <v>19.399999999999999</v>
      </c>
      <c r="T1556" s="32">
        <f t="shared" si="1428"/>
        <v>19.399999999999999</v>
      </c>
      <c r="U1556" s="32"/>
      <c r="V1556" s="32">
        <f t="shared" si="1416"/>
        <v>19.399999999999999</v>
      </c>
      <c r="W1556" s="32">
        <f t="shared" si="1417"/>
        <v>19.399999999999999</v>
      </c>
      <c r="X1556" s="32">
        <f t="shared" si="1418"/>
        <v>19.399999999999999</v>
      </c>
      <c r="Y1556" s="32"/>
      <c r="Z1556" s="32"/>
      <c r="AA1556" s="32"/>
      <c r="AB1556" s="32">
        <f t="shared" si="1404"/>
        <v>19.399999999999999</v>
      </c>
      <c r="AC1556" s="32">
        <f t="shared" si="1405"/>
        <v>19.399999999999999</v>
      </c>
      <c r="AD1556" s="32">
        <f t="shared" si="1406"/>
        <v>19.399999999999999</v>
      </c>
      <c r="AE1556" s="32"/>
      <c r="AF1556" s="33"/>
      <c r="AG1556" s="34"/>
      <c r="AH1556" s="1" t="str">
        <f t="shared" si="1407"/>
        <v>0314</v>
      </c>
    </row>
    <row r="1557" ht="78.75">
      <c r="A1557" s="14" t="s">
        <v>1006</v>
      </c>
      <c r="B1557" s="15"/>
      <c r="C1557" s="14"/>
      <c r="D1557" s="14"/>
      <c r="E1557" s="31" t="s">
        <v>1007</v>
      </c>
      <c r="F1557" s="32">
        <f t="shared" ref="F1557:F1595" si="1443">F1558</f>
        <v>3487.0999999999999</v>
      </c>
      <c r="G1557" s="32">
        <f t="shared" ref="G1557:G1595" si="1444">G1558</f>
        <v>3487.0999999999999</v>
      </c>
      <c r="H1557" s="32">
        <f t="shared" ref="H1557:H1595" si="1445">H1558</f>
        <v>3487.0999999999999</v>
      </c>
      <c r="I1557" s="32">
        <f t="shared" ref="I1557:I1595" si="1446">I1558</f>
        <v>0</v>
      </c>
      <c r="J1557" s="32">
        <f t="shared" ref="J1557:J1595" si="1447">J1558</f>
        <v>0</v>
      </c>
      <c r="K1557" s="32">
        <f t="shared" ref="K1557:K1595" si="1448">K1558</f>
        <v>0</v>
      </c>
      <c r="L1557" s="32">
        <f t="shared" si="1423"/>
        <v>3487.0999999999999</v>
      </c>
      <c r="M1557" s="32">
        <f t="shared" si="1424"/>
        <v>3487.0999999999999</v>
      </c>
      <c r="N1557" s="32">
        <f t="shared" si="1425"/>
        <v>3487.0999999999999</v>
      </c>
      <c r="O1557" s="32">
        <f t="shared" ref="O1557:O1595" si="1449">O1558</f>
        <v>-2432.248</v>
      </c>
      <c r="P1557" s="32">
        <f t="shared" ref="P1557:P1595" si="1450">P1558</f>
        <v>0</v>
      </c>
      <c r="Q1557" s="32">
        <f t="shared" ref="Q1557:Q1595" si="1451">Q1558</f>
        <v>0</v>
      </c>
      <c r="R1557" s="32">
        <f t="shared" si="1426"/>
        <v>1054.8519999999999</v>
      </c>
      <c r="S1557" s="32">
        <f t="shared" si="1427"/>
        <v>3487.0999999999999</v>
      </c>
      <c r="T1557" s="32">
        <f t="shared" si="1428"/>
        <v>3487.0999999999999</v>
      </c>
      <c r="U1557" s="32">
        <f t="shared" ref="U1557:U1584" si="1452">U1558</f>
        <v>0</v>
      </c>
      <c r="V1557" s="32">
        <f t="shared" si="1416"/>
        <v>1054.8519999999999</v>
      </c>
      <c r="W1557" s="32">
        <f t="shared" si="1417"/>
        <v>3487.0999999999999</v>
      </c>
      <c r="X1557" s="32">
        <f t="shared" si="1418"/>
        <v>3487.0999999999999</v>
      </c>
      <c r="Y1557" s="32">
        <f t="shared" ref="Y1557:Y1584" si="1453">Y1558</f>
        <v>0</v>
      </c>
      <c r="Z1557" s="32">
        <f t="shared" ref="Z1557:Z1584" si="1454">Z1558</f>
        <v>0</v>
      </c>
      <c r="AA1557" s="32">
        <f t="shared" ref="AA1557:AA1584" si="1455">AA1558</f>
        <v>0</v>
      </c>
      <c r="AB1557" s="32">
        <f t="shared" si="1404"/>
        <v>1054.8519999999999</v>
      </c>
      <c r="AC1557" s="32">
        <f t="shared" si="1405"/>
        <v>3487.0999999999999</v>
      </c>
      <c r="AD1557" s="32">
        <f t="shared" si="1406"/>
        <v>3487.0999999999999</v>
      </c>
      <c r="AE1557" s="32">
        <f t="shared" ref="AE1557:AE1584" si="1456">AE1558</f>
        <v>0</v>
      </c>
      <c r="AF1557" s="33"/>
      <c r="AG1557" s="34"/>
      <c r="AH1557" s="1" t="str">
        <f t="shared" si="1407"/>
        <v/>
      </c>
    </row>
    <row r="1558" ht="31.5">
      <c r="A1558" s="14" t="s">
        <v>1006</v>
      </c>
      <c r="B1558" s="15" t="s">
        <v>48</v>
      </c>
      <c r="C1558" s="14"/>
      <c r="D1558" s="14"/>
      <c r="E1558" s="31" t="s">
        <v>49</v>
      </c>
      <c r="F1558" s="32">
        <f t="shared" si="1443"/>
        <v>3487.0999999999999</v>
      </c>
      <c r="G1558" s="32">
        <f t="shared" si="1444"/>
        <v>3487.0999999999999</v>
      </c>
      <c r="H1558" s="32">
        <f t="shared" si="1445"/>
        <v>3487.0999999999999</v>
      </c>
      <c r="I1558" s="32">
        <f t="shared" si="1446"/>
        <v>0</v>
      </c>
      <c r="J1558" s="32">
        <f t="shared" si="1447"/>
        <v>0</v>
      </c>
      <c r="K1558" s="32">
        <f t="shared" si="1448"/>
        <v>0</v>
      </c>
      <c r="L1558" s="32">
        <f t="shared" si="1423"/>
        <v>3487.0999999999999</v>
      </c>
      <c r="M1558" s="32">
        <f t="shared" si="1424"/>
        <v>3487.0999999999999</v>
      </c>
      <c r="N1558" s="32">
        <f t="shared" si="1425"/>
        <v>3487.0999999999999</v>
      </c>
      <c r="O1558" s="32">
        <f t="shared" si="1449"/>
        <v>-2432.248</v>
      </c>
      <c r="P1558" s="32">
        <f t="shared" si="1450"/>
        <v>0</v>
      </c>
      <c r="Q1558" s="32">
        <f t="shared" si="1451"/>
        <v>0</v>
      </c>
      <c r="R1558" s="32">
        <f t="shared" si="1426"/>
        <v>1054.8519999999999</v>
      </c>
      <c r="S1558" s="32">
        <f t="shared" si="1427"/>
        <v>3487.0999999999999</v>
      </c>
      <c r="T1558" s="32">
        <f t="shared" si="1428"/>
        <v>3487.0999999999999</v>
      </c>
      <c r="U1558" s="32">
        <f t="shared" si="1452"/>
        <v>0</v>
      </c>
      <c r="V1558" s="32">
        <f t="shared" si="1416"/>
        <v>1054.8519999999999</v>
      </c>
      <c r="W1558" s="32">
        <f t="shared" si="1417"/>
        <v>3487.0999999999999</v>
      </c>
      <c r="X1558" s="32">
        <f t="shared" si="1418"/>
        <v>3487.0999999999999</v>
      </c>
      <c r="Y1558" s="32">
        <f t="shared" si="1453"/>
        <v>0</v>
      </c>
      <c r="Z1558" s="32">
        <f t="shared" si="1454"/>
        <v>0</v>
      </c>
      <c r="AA1558" s="32">
        <f t="shared" si="1455"/>
        <v>0</v>
      </c>
      <c r="AB1558" s="32">
        <f t="shared" si="1404"/>
        <v>1054.8519999999999</v>
      </c>
      <c r="AC1558" s="32">
        <f t="shared" si="1405"/>
        <v>3487.0999999999999</v>
      </c>
      <c r="AD1558" s="32">
        <f t="shared" si="1406"/>
        <v>3487.0999999999999</v>
      </c>
      <c r="AE1558" s="32">
        <f t="shared" si="1456"/>
        <v>0</v>
      </c>
      <c r="AF1558" s="33"/>
      <c r="AG1558" s="34"/>
      <c r="AH1558" s="1" t="str">
        <f t="shared" si="1407"/>
        <v/>
      </c>
    </row>
    <row r="1559">
      <c r="A1559" s="14" t="s">
        <v>1006</v>
      </c>
      <c r="B1559" s="15">
        <v>200</v>
      </c>
      <c r="C1559" s="14" t="s">
        <v>31</v>
      </c>
      <c r="D1559" s="14" t="s">
        <v>32</v>
      </c>
      <c r="E1559" s="31" t="s">
        <v>33</v>
      </c>
      <c r="F1559" s="32">
        <v>3487.0999999999999</v>
      </c>
      <c r="G1559" s="32">
        <v>3487.0999999999999</v>
      </c>
      <c r="H1559" s="32">
        <v>3487.0999999999999</v>
      </c>
      <c r="I1559" s="32"/>
      <c r="J1559" s="32"/>
      <c r="K1559" s="32"/>
      <c r="L1559" s="32">
        <f t="shared" si="1423"/>
        <v>3487.0999999999999</v>
      </c>
      <c r="M1559" s="32">
        <f t="shared" si="1424"/>
        <v>3487.0999999999999</v>
      </c>
      <c r="N1559" s="32">
        <f t="shared" si="1425"/>
        <v>3487.0999999999999</v>
      </c>
      <c r="O1559" s="32">
        <v>-2432.248</v>
      </c>
      <c r="P1559" s="32"/>
      <c r="Q1559" s="32"/>
      <c r="R1559" s="32">
        <f t="shared" si="1426"/>
        <v>1054.8519999999999</v>
      </c>
      <c r="S1559" s="32">
        <f t="shared" si="1427"/>
        <v>3487.0999999999999</v>
      </c>
      <c r="T1559" s="32">
        <f t="shared" si="1428"/>
        <v>3487.0999999999999</v>
      </c>
      <c r="U1559" s="32"/>
      <c r="V1559" s="32">
        <f t="shared" si="1416"/>
        <v>1054.8519999999999</v>
      </c>
      <c r="W1559" s="32">
        <f t="shared" si="1417"/>
        <v>3487.0999999999999</v>
      </c>
      <c r="X1559" s="32">
        <f t="shared" si="1418"/>
        <v>3487.0999999999999</v>
      </c>
      <c r="Y1559" s="32"/>
      <c r="Z1559" s="32"/>
      <c r="AA1559" s="32"/>
      <c r="AB1559" s="32">
        <f t="shared" si="1404"/>
        <v>1054.8519999999999</v>
      </c>
      <c r="AC1559" s="32">
        <f t="shared" si="1405"/>
        <v>3487.0999999999999</v>
      </c>
      <c r="AD1559" s="32">
        <f t="shared" si="1406"/>
        <v>3487.0999999999999</v>
      </c>
      <c r="AE1559" s="32"/>
      <c r="AF1559" s="33"/>
      <c r="AG1559" s="34"/>
      <c r="AH1559" s="1" t="str">
        <f t="shared" si="1407"/>
        <v>0113</v>
      </c>
    </row>
    <row r="1560" ht="47.25">
      <c r="A1560" s="14" t="s">
        <v>1008</v>
      </c>
      <c r="B1560" s="15"/>
      <c r="C1560" s="14"/>
      <c r="D1560" s="14"/>
      <c r="E1560" s="31" t="s">
        <v>1009</v>
      </c>
      <c r="F1560" s="32">
        <f t="shared" si="1443"/>
        <v>12006.9</v>
      </c>
      <c r="G1560" s="32">
        <f t="shared" si="1444"/>
        <v>14076.9</v>
      </c>
      <c r="H1560" s="32">
        <f t="shared" si="1445"/>
        <v>16836.900000000001</v>
      </c>
      <c r="I1560" s="32">
        <f t="shared" si="1446"/>
        <v>0</v>
      </c>
      <c r="J1560" s="32">
        <f t="shared" si="1447"/>
        <v>0</v>
      </c>
      <c r="K1560" s="32">
        <f t="shared" si="1448"/>
        <v>0</v>
      </c>
      <c r="L1560" s="32">
        <f t="shared" si="1423"/>
        <v>12006.9</v>
      </c>
      <c r="M1560" s="32">
        <f t="shared" si="1424"/>
        <v>14076.9</v>
      </c>
      <c r="N1560" s="32">
        <f t="shared" si="1425"/>
        <v>16836.900000000001</v>
      </c>
      <c r="O1560" s="32">
        <f t="shared" si="1449"/>
        <v>-473.30000000000001</v>
      </c>
      <c r="P1560" s="32">
        <f t="shared" si="1450"/>
        <v>0</v>
      </c>
      <c r="Q1560" s="32">
        <f t="shared" si="1451"/>
        <v>0</v>
      </c>
      <c r="R1560" s="32">
        <f t="shared" si="1426"/>
        <v>11533.6</v>
      </c>
      <c r="S1560" s="32">
        <f t="shared" si="1427"/>
        <v>14076.9</v>
      </c>
      <c r="T1560" s="32">
        <f t="shared" si="1428"/>
        <v>16836.900000000001</v>
      </c>
      <c r="U1560" s="32">
        <f t="shared" si="1452"/>
        <v>0</v>
      </c>
      <c r="V1560" s="32">
        <f t="shared" si="1416"/>
        <v>11533.6</v>
      </c>
      <c r="W1560" s="32">
        <f t="shared" si="1417"/>
        <v>14076.9</v>
      </c>
      <c r="X1560" s="32">
        <f t="shared" si="1418"/>
        <v>16836.900000000001</v>
      </c>
      <c r="Y1560" s="32">
        <f t="shared" si="1453"/>
        <v>-330.10000000000002</v>
      </c>
      <c r="Z1560" s="32">
        <f t="shared" si="1454"/>
        <v>0</v>
      </c>
      <c r="AA1560" s="32">
        <f t="shared" si="1455"/>
        <v>0</v>
      </c>
      <c r="AB1560" s="32">
        <f t="shared" si="1404"/>
        <v>11203.5</v>
      </c>
      <c r="AC1560" s="32">
        <f t="shared" si="1405"/>
        <v>14076.9</v>
      </c>
      <c r="AD1560" s="32">
        <f t="shared" si="1406"/>
        <v>16836.900000000001</v>
      </c>
      <c r="AE1560" s="32">
        <f t="shared" si="1456"/>
        <v>0</v>
      </c>
      <c r="AF1560" s="33"/>
      <c r="AG1560" s="34"/>
      <c r="AH1560" s="1" t="str">
        <f t="shared" si="1407"/>
        <v/>
      </c>
    </row>
    <row r="1561" ht="31.5">
      <c r="A1561" s="14" t="s">
        <v>1008</v>
      </c>
      <c r="B1561" s="15" t="s">
        <v>48</v>
      </c>
      <c r="C1561" s="14"/>
      <c r="D1561" s="14"/>
      <c r="E1561" s="31" t="s">
        <v>49</v>
      </c>
      <c r="F1561" s="32">
        <f t="shared" si="1443"/>
        <v>12006.9</v>
      </c>
      <c r="G1561" s="32">
        <f t="shared" si="1444"/>
        <v>14076.9</v>
      </c>
      <c r="H1561" s="32">
        <f t="shared" si="1445"/>
        <v>16836.900000000001</v>
      </c>
      <c r="I1561" s="32">
        <f t="shared" si="1446"/>
        <v>0</v>
      </c>
      <c r="J1561" s="32">
        <f t="shared" si="1447"/>
        <v>0</v>
      </c>
      <c r="K1561" s="32">
        <f t="shared" si="1448"/>
        <v>0</v>
      </c>
      <c r="L1561" s="32">
        <f t="shared" si="1423"/>
        <v>12006.9</v>
      </c>
      <c r="M1561" s="32">
        <f t="shared" si="1424"/>
        <v>14076.9</v>
      </c>
      <c r="N1561" s="32">
        <f t="shared" si="1425"/>
        <v>16836.900000000001</v>
      </c>
      <c r="O1561" s="32">
        <f t="shared" si="1449"/>
        <v>-473.30000000000001</v>
      </c>
      <c r="P1561" s="32">
        <f t="shared" si="1450"/>
        <v>0</v>
      </c>
      <c r="Q1561" s="32">
        <f t="shared" si="1451"/>
        <v>0</v>
      </c>
      <c r="R1561" s="32">
        <f t="shared" si="1426"/>
        <v>11533.6</v>
      </c>
      <c r="S1561" s="32">
        <f t="shared" si="1427"/>
        <v>14076.9</v>
      </c>
      <c r="T1561" s="32">
        <f t="shared" si="1428"/>
        <v>16836.900000000001</v>
      </c>
      <c r="U1561" s="32">
        <f t="shared" si="1452"/>
        <v>0</v>
      </c>
      <c r="V1561" s="32">
        <f t="shared" si="1416"/>
        <v>11533.6</v>
      </c>
      <c r="W1561" s="32">
        <f t="shared" si="1417"/>
        <v>14076.9</v>
      </c>
      <c r="X1561" s="32">
        <f t="shared" si="1418"/>
        <v>16836.900000000001</v>
      </c>
      <c r="Y1561" s="32">
        <f t="shared" si="1453"/>
        <v>-330.10000000000002</v>
      </c>
      <c r="Z1561" s="32">
        <f t="shared" si="1454"/>
        <v>0</v>
      </c>
      <c r="AA1561" s="32">
        <f t="shared" si="1455"/>
        <v>0</v>
      </c>
      <c r="AB1561" s="32">
        <f t="shared" si="1404"/>
        <v>11203.5</v>
      </c>
      <c r="AC1561" s="32">
        <f t="shared" si="1405"/>
        <v>14076.9</v>
      </c>
      <c r="AD1561" s="32">
        <f t="shared" si="1406"/>
        <v>16836.900000000001</v>
      </c>
      <c r="AE1561" s="32">
        <f t="shared" si="1456"/>
        <v>0</v>
      </c>
      <c r="AF1561" s="33"/>
      <c r="AG1561" s="34"/>
      <c r="AH1561" s="1" t="str">
        <f t="shared" si="1407"/>
        <v/>
      </c>
    </row>
    <row r="1562">
      <c r="A1562" s="14" t="s">
        <v>1008</v>
      </c>
      <c r="B1562" s="15" t="s">
        <v>48</v>
      </c>
      <c r="C1562" s="14" t="s">
        <v>31</v>
      </c>
      <c r="D1562" s="14" t="s">
        <v>32</v>
      </c>
      <c r="E1562" s="31" t="s">
        <v>33</v>
      </c>
      <c r="F1562" s="32">
        <v>12006.9</v>
      </c>
      <c r="G1562" s="32">
        <v>14076.9</v>
      </c>
      <c r="H1562" s="32">
        <v>16836.900000000001</v>
      </c>
      <c r="I1562" s="32"/>
      <c r="J1562" s="32"/>
      <c r="K1562" s="32"/>
      <c r="L1562" s="32">
        <f t="shared" si="1423"/>
        <v>12006.9</v>
      </c>
      <c r="M1562" s="32">
        <f t="shared" si="1424"/>
        <v>14076.9</v>
      </c>
      <c r="N1562" s="32">
        <f t="shared" si="1425"/>
        <v>16836.900000000001</v>
      </c>
      <c r="O1562" s="32">
        <v>-473.30000000000001</v>
      </c>
      <c r="P1562" s="32"/>
      <c r="Q1562" s="32"/>
      <c r="R1562" s="32">
        <f t="shared" si="1426"/>
        <v>11533.6</v>
      </c>
      <c r="S1562" s="32">
        <f t="shared" si="1427"/>
        <v>14076.9</v>
      </c>
      <c r="T1562" s="32">
        <f t="shared" si="1428"/>
        <v>16836.900000000001</v>
      </c>
      <c r="U1562" s="32"/>
      <c r="V1562" s="32">
        <f t="shared" si="1416"/>
        <v>11533.6</v>
      </c>
      <c r="W1562" s="32">
        <f t="shared" si="1417"/>
        <v>14076.9</v>
      </c>
      <c r="X1562" s="32">
        <f t="shared" si="1418"/>
        <v>16836.900000000001</v>
      </c>
      <c r="Y1562" s="32">
        <v>-330.10000000000002</v>
      </c>
      <c r="Z1562" s="32"/>
      <c r="AA1562" s="32"/>
      <c r="AB1562" s="32">
        <f t="shared" si="1404"/>
        <v>11203.5</v>
      </c>
      <c r="AC1562" s="32">
        <f t="shared" si="1405"/>
        <v>14076.9</v>
      </c>
      <c r="AD1562" s="32">
        <f t="shared" si="1406"/>
        <v>16836.900000000001</v>
      </c>
      <c r="AE1562" s="32"/>
      <c r="AF1562" s="33"/>
      <c r="AG1562" s="34"/>
      <c r="AH1562" s="1" t="str">
        <f t="shared" si="1407"/>
        <v>0113</v>
      </c>
    </row>
    <row r="1563" ht="31.5">
      <c r="A1563" s="14" t="s">
        <v>1010</v>
      </c>
      <c r="B1563" s="15"/>
      <c r="C1563" s="14"/>
      <c r="D1563" s="14"/>
      <c r="E1563" s="31" t="s">
        <v>1011</v>
      </c>
      <c r="F1563" s="32">
        <f t="shared" si="1443"/>
        <v>4085.5999999999999</v>
      </c>
      <c r="G1563" s="32">
        <f t="shared" si="1444"/>
        <v>4085.5999999999999</v>
      </c>
      <c r="H1563" s="32">
        <f t="shared" si="1445"/>
        <v>4085.5999999999999</v>
      </c>
      <c r="I1563" s="32">
        <f t="shared" si="1446"/>
        <v>0</v>
      </c>
      <c r="J1563" s="32">
        <f t="shared" si="1447"/>
        <v>0</v>
      </c>
      <c r="K1563" s="32">
        <f t="shared" si="1448"/>
        <v>0</v>
      </c>
      <c r="L1563" s="32">
        <f t="shared" si="1423"/>
        <v>4085.5999999999999</v>
      </c>
      <c r="M1563" s="32">
        <f t="shared" si="1424"/>
        <v>4085.5999999999999</v>
      </c>
      <c r="N1563" s="32">
        <f t="shared" si="1425"/>
        <v>4085.5999999999999</v>
      </c>
      <c r="O1563" s="32">
        <f t="shared" si="1449"/>
        <v>0</v>
      </c>
      <c r="P1563" s="32">
        <f t="shared" si="1450"/>
        <v>0</v>
      </c>
      <c r="Q1563" s="32">
        <f t="shared" si="1451"/>
        <v>0</v>
      </c>
      <c r="R1563" s="32">
        <f t="shared" si="1426"/>
        <v>4085.5999999999999</v>
      </c>
      <c r="S1563" s="32">
        <f t="shared" si="1427"/>
        <v>4085.5999999999999</v>
      </c>
      <c r="T1563" s="32">
        <f t="shared" si="1428"/>
        <v>4085.5999999999999</v>
      </c>
      <c r="U1563" s="32">
        <f t="shared" si="1452"/>
        <v>0</v>
      </c>
      <c r="V1563" s="32">
        <f t="shared" si="1416"/>
        <v>4085.5999999999999</v>
      </c>
      <c r="W1563" s="32">
        <f t="shared" si="1417"/>
        <v>4085.5999999999999</v>
      </c>
      <c r="X1563" s="32">
        <f t="shared" si="1418"/>
        <v>4085.5999999999999</v>
      </c>
      <c r="Y1563" s="32">
        <f t="shared" si="1453"/>
        <v>0</v>
      </c>
      <c r="Z1563" s="32">
        <f t="shared" si="1454"/>
        <v>0</v>
      </c>
      <c r="AA1563" s="32">
        <f t="shared" si="1455"/>
        <v>0</v>
      </c>
      <c r="AB1563" s="32">
        <f t="shared" si="1404"/>
        <v>4085.5999999999999</v>
      </c>
      <c r="AC1563" s="32">
        <f t="shared" si="1405"/>
        <v>4085.5999999999999</v>
      </c>
      <c r="AD1563" s="32">
        <f t="shared" si="1406"/>
        <v>4085.5999999999999</v>
      </c>
      <c r="AE1563" s="32">
        <f t="shared" si="1456"/>
        <v>0</v>
      </c>
      <c r="AF1563" s="33"/>
      <c r="AG1563" s="34"/>
      <c r="AH1563" s="1" t="str">
        <f t="shared" si="1407"/>
        <v/>
      </c>
    </row>
    <row r="1564">
      <c r="A1564" s="14" t="s">
        <v>1010</v>
      </c>
      <c r="B1564" s="15" t="s">
        <v>44</v>
      </c>
      <c r="C1564" s="14"/>
      <c r="D1564" s="14"/>
      <c r="E1564" s="31" t="s">
        <v>45</v>
      </c>
      <c r="F1564" s="32">
        <f t="shared" si="1443"/>
        <v>4085.5999999999999</v>
      </c>
      <c r="G1564" s="32">
        <f t="shared" si="1444"/>
        <v>4085.5999999999999</v>
      </c>
      <c r="H1564" s="32">
        <f t="shared" si="1445"/>
        <v>4085.5999999999999</v>
      </c>
      <c r="I1564" s="32">
        <f t="shared" si="1446"/>
        <v>0</v>
      </c>
      <c r="J1564" s="32">
        <f t="shared" si="1447"/>
        <v>0</v>
      </c>
      <c r="K1564" s="32">
        <f t="shared" si="1448"/>
        <v>0</v>
      </c>
      <c r="L1564" s="32">
        <f t="shared" si="1423"/>
        <v>4085.5999999999999</v>
      </c>
      <c r="M1564" s="32">
        <f t="shared" si="1424"/>
        <v>4085.5999999999999</v>
      </c>
      <c r="N1564" s="32">
        <f t="shared" si="1425"/>
        <v>4085.5999999999999</v>
      </c>
      <c r="O1564" s="32">
        <f t="shared" si="1449"/>
        <v>0</v>
      </c>
      <c r="P1564" s="32">
        <f t="shared" si="1450"/>
        <v>0</v>
      </c>
      <c r="Q1564" s="32">
        <f t="shared" si="1451"/>
        <v>0</v>
      </c>
      <c r="R1564" s="32">
        <f t="shared" si="1426"/>
        <v>4085.5999999999999</v>
      </c>
      <c r="S1564" s="32">
        <f t="shared" si="1427"/>
        <v>4085.5999999999999</v>
      </c>
      <c r="T1564" s="32">
        <f t="shared" si="1428"/>
        <v>4085.5999999999999</v>
      </c>
      <c r="U1564" s="32">
        <f t="shared" si="1452"/>
        <v>0</v>
      </c>
      <c r="V1564" s="32">
        <f t="shared" si="1416"/>
        <v>4085.5999999999999</v>
      </c>
      <c r="W1564" s="32">
        <f t="shared" si="1417"/>
        <v>4085.5999999999999</v>
      </c>
      <c r="X1564" s="32">
        <f t="shared" si="1418"/>
        <v>4085.5999999999999</v>
      </c>
      <c r="Y1564" s="32">
        <f t="shared" si="1453"/>
        <v>0</v>
      </c>
      <c r="Z1564" s="32">
        <f t="shared" si="1454"/>
        <v>0</v>
      </c>
      <c r="AA1564" s="32">
        <f t="shared" si="1455"/>
        <v>0</v>
      </c>
      <c r="AB1564" s="32">
        <f t="shared" si="1404"/>
        <v>4085.5999999999999</v>
      </c>
      <c r="AC1564" s="32">
        <f t="shared" si="1405"/>
        <v>4085.5999999999999</v>
      </c>
      <c r="AD1564" s="32">
        <f t="shared" si="1406"/>
        <v>4085.5999999999999</v>
      </c>
      <c r="AE1564" s="32">
        <f t="shared" si="1456"/>
        <v>0</v>
      </c>
      <c r="AF1564" s="33"/>
      <c r="AG1564" s="34"/>
      <c r="AH1564" s="1" t="str">
        <f t="shared" si="1407"/>
        <v/>
      </c>
    </row>
    <row r="1565">
      <c r="A1565" s="14" t="s">
        <v>1010</v>
      </c>
      <c r="B1565" s="15">
        <v>800</v>
      </c>
      <c r="C1565" s="14" t="s">
        <v>31</v>
      </c>
      <c r="D1565" s="14" t="s">
        <v>32</v>
      </c>
      <c r="E1565" s="31" t="s">
        <v>33</v>
      </c>
      <c r="F1565" s="32">
        <v>4085.5999999999999</v>
      </c>
      <c r="G1565" s="32">
        <v>4085.5999999999999</v>
      </c>
      <c r="H1565" s="32">
        <v>4085.5999999999999</v>
      </c>
      <c r="I1565" s="32"/>
      <c r="J1565" s="32"/>
      <c r="K1565" s="32"/>
      <c r="L1565" s="32">
        <f t="shared" si="1423"/>
        <v>4085.5999999999999</v>
      </c>
      <c r="M1565" s="32">
        <f t="shared" si="1424"/>
        <v>4085.5999999999999</v>
      </c>
      <c r="N1565" s="32">
        <f t="shared" si="1425"/>
        <v>4085.5999999999999</v>
      </c>
      <c r="O1565" s="32"/>
      <c r="P1565" s="32"/>
      <c r="Q1565" s="32"/>
      <c r="R1565" s="32">
        <f t="shared" si="1426"/>
        <v>4085.5999999999999</v>
      </c>
      <c r="S1565" s="32">
        <f t="shared" si="1427"/>
        <v>4085.5999999999999</v>
      </c>
      <c r="T1565" s="32">
        <f t="shared" si="1428"/>
        <v>4085.5999999999999</v>
      </c>
      <c r="U1565" s="32"/>
      <c r="V1565" s="32">
        <f t="shared" si="1416"/>
        <v>4085.5999999999999</v>
      </c>
      <c r="W1565" s="32">
        <f t="shared" si="1417"/>
        <v>4085.5999999999999</v>
      </c>
      <c r="X1565" s="32">
        <f t="shared" si="1418"/>
        <v>4085.5999999999999</v>
      </c>
      <c r="Y1565" s="32"/>
      <c r="Z1565" s="32"/>
      <c r="AA1565" s="32"/>
      <c r="AB1565" s="32">
        <f t="shared" si="1404"/>
        <v>4085.5999999999999</v>
      </c>
      <c r="AC1565" s="32">
        <f t="shared" si="1405"/>
        <v>4085.5999999999999</v>
      </c>
      <c r="AD1565" s="32">
        <f t="shared" si="1406"/>
        <v>4085.5999999999999</v>
      </c>
      <c r="AE1565" s="32"/>
      <c r="AF1565" s="33"/>
      <c r="AG1565" s="34"/>
      <c r="AH1565" s="1" t="str">
        <f t="shared" si="1407"/>
        <v>0113</v>
      </c>
    </row>
    <row r="1566" ht="63">
      <c r="A1566" s="14" t="s">
        <v>1012</v>
      </c>
      <c r="B1566" s="15"/>
      <c r="C1566" s="14"/>
      <c r="D1566" s="14"/>
      <c r="E1566" s="31" t="s">
        <v>1013</v>
      </c>
      <c r="F1566" s="32">
        <f t="shared" si="1443"/>
        <v>61.5</v>
      </c>
      <c r="G1566" s="32">
        <f t="shared" si="1444"/>
        <v>61.5</v>
      </c>
      <c r="H1566" s="32">
        <f t="shared" si="1445"/>
        <v>61.5</v>
      </c>
      <c r="I1566" s="32">
        <f t="shared" si="1446"/>
        <v>0</v>
      </c>
      <c r="J1566" s="32">
        <f t="shared" si="1447"/>
        <v>0</v>
      </c>
      <c r="K1566" s="32">
        <f t="shared" si="1448"/>
        <v>0</v>
      </c>
      <c r="L1566" s="32">
        <f t="shared" si="1423"/>
        <v>61.5</v>
      </c>
      <c r="M1566" s="32">
        <f t="shared" si="1424"/>
        <v>61.5</v>
      </c>
      <c r="N1566" s="32">
        <f t="shared" si="1425"/>
        <v>61.5</v>
      </c>
      <c r="O1566" s="32">
        <f t="shared" si="1449"/>
        <v>0</v>
      </c>
      <c r="P1566" s="32">
        <f t="shared" si="1450"/>
        <v>0</v>
      </c>
      <c r="Q1566" s="32">
        <f t="shared" si="1451"/>
        <v>0</v>
      </c>
      <c r="R1566" s="32">
        <f t="shared" si="1426"/>
        <v>61.5</v>
      </c>
      <c r="S1566" s="32">
        <f t="shared" si="1427"/>
        <v>61.5</v>
      </c>
      <c r="T1566" s="32">
        <f t="shared" si="1428"/>
        <v>61.5</v>
      </c>
      <c r="U1566" s="32">
        <f t="shared" si="1452"/>
        <v>0</v>
      </c>
      <c r="V1566" s="32">
        <f t="shared" si="1416"/>
        <v>61.5</v>
      </c>
      <c r="W1566" s="32">
        <f t="shared" si="1417"/>
        <v>61.5</v>
      </c>
      <c r="X1566" s="32">
        <f t="shared" si="1418"/>
        <v>61.5</v>
      </c>
      <c r="Y1566" s="32">
        <f t="shared" si="1453"/>
        <v>0</v>
      </c>
      <c r="Z1566" s="32">
        <f t="shared" si="1454"/>
        <v>0</v>
      </c>
      <c r="AA1566" s="32">
        <f t="shared" si="1455"/>
        <v>0</v>
      </c>
      <c r="AB1566" s="32">
        <f t="shared" si="1404"/>
        <v>61.5</v>
      </c>
      <c r="AC1566" s="32">
        <f t="shared" si="1405"/>
        <v>61.5</v>
      </c>
      <c r="AD1566" s="32">
        <f t="shared" si="1406"/>
        <v>61.5</v>
      </c>
      <c r="AE1566" s="32">
        <f t="shared" si="1456"/>
        <v>0</v>
      </c>
      <c r="AF1566" s="33"/>
      <c r="AG1566" s="34"/>
      <c r="AH1566" s="1" t="str">
        <f t="shared" si="1407"/>
        <v/>
      </c>
    </row>
    <row r="1567" ht="31.5">
      <c r="A1567" s="14" t="s">
        <v>1012</v>
      </c>
      <c r="B1567" s="15" t="s">
        <v>48</v>
      </c>
      <c r="C1567" s="14"/>
      <c r="D1567" s="14"/>
      <c r="E1567" s="31" t="s">
        <v>49</v>
      </c>
      <c r="F1567" s="32">
        <f t="shared" si="1443"/>
        <v>61.5</v>
      </c>
      <c r="G1567" s="32">
        <f t="shared" si="1444"/>
        <v>61.5</v>
      </c>
      <c r="H1567" s="32">
        <f t="shared" si="1445"/>
        <v>61.5</v>
      </c>
      <c r="I1567" s="32">
        <f t="shared" si="1446"/>
        <v>0</v>
      </c>
      <c r="J1567" s="32">
        <f t="shared" si="1447"/>
        <v>0</v>
      </c>
      <c r="K1567" s="32">
        <f t="shared" si="1448"/>
        <v>0</v>
      </c>
      <c r="L1567" s="32">
        <f t="shared" si="1423"/>
        <v>61.5</v>
      </c>
      <c r="M1567" s="32">
        <f t="shared" si="1424"/>
        <v>61.5</v>
      </c>
      <c r="N1567" s="32">
        <f t="shared" si="1425"/>
        <v>61.5</v>
      </c>
      <c r="O1567" s="32">
        <f t="shared" si="1449"/>
        <v>0</v>
      </c>
      <c r="P1567" s="32">
        <f t="shared" si="1450"/>
        <v>0</v>
      </c>
      <c r="Q1567" s="32">
        <f t="shared" si="1451"/>
        <v>0</v>
      </c>
      <c r="R1567" s="32">
        <f t="shared" si="1426"/>
        <v>61.5</v>
      </c>
      <c r="S1567" s="32">
        <f t="shared" si="1427"/>
        <v>61.5</v>
      </c>
      <c r="T1567" s="32">
        <f t="shared" si="1428"/>
        <v>61.5</v>
      </c>
      <c r="U1567" s="32">
        <f t="shared" si="1452"/>
        <v>0</v>
      </c>
      <c r="V1567" s="32">
        <f t="shared" si="1416"/>
        <v>61.5</v>
      </c>
      <c r="W1567" s="32">
        <f t="shared" si="1417"/>
        <v>61.5</v>
      </c>
      <c r="X1567" s="32">
        <f t="shared" si="1418"/>
        <v>61.5</v>
      </c>
      <c r="Y1567" s="32">
        <f t="shared" si="1453"/>
        <v>0</v>
      </c>
      <c r="Z1567" s="32">
        <f t="shared" si="1454"/>
        <v>0</v>
      </c>
      <c r="AA1567" s="32">
        <f t="shared" si="1455"/>
        <v>0</v>
      </c>
      <c r="AB1567" s="32">
        <f t="shared" si="1404"/>
        <v>61.5</v>
      </c>
      <c r="AC1567" s="32">
        <f t="shared" si="1405"/>
        <v>61.5</v>
      </c>
      <c r="AD1567" s="32">
        <f t="shared" si="1406"/>
        <v>61.5</v>
      </c>
      <c r="AE1567" s="32">
        <f t="shared" si="1456"/>
        <v>0</v>
      </c>
      <c r="AF1567" s="33"/>
      <c r="AG1567" s="34"/>
      <c r="AH1567" s="1" t="str">
        <f t="shared" si="1407"/>
        <v/>
      </c>
    </row>
    <row r="1568">
      <c r="A1568" s="14" t="s">
        <v>1012</v>
      </c>
      <c r="B1568" s="15" t="s">
        <v>48</v>
      </c>
      <c r="C1568" s="14" t="s">
        <v>31</v>
      </c>
      <c r="D1568" s="14" t="s">
        <v>32</v>
      </c>
      <c r="E1568" s="31" t="s">
        <v>33</v>
      </c>
      <c r="F1568" s="32">
        <v>61.5</v>
      </c>
      <c r="G1568" s="32">
        <v>61.5</v>
      </c>
      <c r="H1568" s="32">
        <v>61.5</v>
      </c>
      <c r="I1568" s="32"/>
      <c r="J1568" s="32"/>
      <c r="K1568" s="32"/>
      <c r="L1568" s="32">
        <f t="shared" si="1423"/>
        <v>61.5</v>
      </c>
      <c r="M1568" s="32">
        <f t="shared" si="1424"/>
        <v>61.5</v>
      </c>
      <c r="N1568" s="32">
        <f t="shared" si="1425"/>
        <v>61.5</v>
      </c>
      <c r="O1568" s="32"/>
      <c r="P1568" s="32"/>
      <c r="Q1568" s="32"/>
      <c r="R1568" s="32">
        <f t="shared" si="1426"/>
        <v>61.5</v>
      </c>
      <c r="S1568" s="32">
        <f t="shared" si="1427"/>
        <v>61.5</v>
      </c>
      <c r="T1568" s="32">
        <f t="shared" si="1428"/>
        <v>61.5</v>
      </c>
      <c r="U1568" s="32"/>
      <c r="V1568" s="32">
        <f t="shared" si="1416"/>
        <v>61.5</v>
      </c>
      <c r="W1568" s="32">
        <f t="shared" si="1417"/>
        <v>61.5</v>
      </c>
      <c r="X1568" s="32">
        <f t="shared" si="1418"/>
        <v>61.5</v>
      </c>
      <c r="Y1568" s="32"/>
      <c r="Z1568" s="32"/>
      <c r="AA1568" s="32"/>
      <c r="AB1568" s="32">
        <f t="shared" si="1404"/>
        <v>61.5</v>
      </c>
      <c r="AC1568" s="32">
        <f t="shared" si="1405"/>
        <v>61.5</v>
      </c>
      <c r="AD1568" s="32">
        <f t="shared" si="1406"/>
        <v>61.5</v>
      </c>
      <c r="AE1568" s="32"/>
      <c r="AF1568" s="33"/>
      <c r="AG1568" s="34"/>
      <c r="AH1568" s="1" t="str">
        <f t="shared" si="1407"/>
        <v>0113</v>
      </c>
    </row>
    <row r="1569" ht="63">
      <c r="A1569" s="14" t="s">
        <v>1014</v>
      </c>
      <c r="B1569" s="15"/>
      <c r="C1569" s="14"/>
      <c r="D1569" s="14"/>
      <c r="E1569" s="31" t="s">
        <v>1015</v>
      </c>
      <c r="F1569" s="32">
        <f t="shared" si="1443"/>
        <v>2250.1999999999998</v>
      </c>
      <c r="G1569" s="32">
        <f t="shared" si="1444"/>
        <v>2250.1999999999998</v>
      </c>
      <c r="H1569" s="32">
        <f t="shared" si="1445"/>
        <v>2250.1999999999998</v>
      </c>
      <c r="I1569" s="32">
        <f t="shared" si="1446"/>
        <v>0</v>
      </c>
      <c r="J1569" s="32">
        <f t="shared" si="1447"/>
        <v>0</v>
      </c>
      <c r="K1569" s="32">
        <f t="shared" si="1448"/>
        <v>0</v>
      </c>
      <c r="L1569" s="32">
        <f t="shared" si="1423"/>
        <v>2250.1999999999998</v>
      </c>
      <c r="M1569" s="32">
        <f t="shared" si="1424"/>
        <v>2250.1999999999998</v>
      </c>
      <c r="N1569" s="32">
        <f t="shared" si="1425"/>
        <v>2250.1999999999998</v>
      </c>
      <c r="O1569" s="32">
        <f t="shared" si="1449"/>
        <v>0</v>
      </c>
      <c r="P1569" s="32">
        <f t="shared" si="1450"/>
        <v>0</v>
      </c>
      <c r="Q1569" s="32">
        <f t="shared" si="1451"/>
        <v>0</v>
      </c>
      <c r="R1569" s="32">
        <f t="shared" si="1426"/>
        <v>2250.1999999999998</v>
      </c>
      <c r="S1569" s="32">
        <f t="shared" si="1427"/>
        <v>2250.1999999999998</v>
      </c>
      <c r="T1569" s="32">
        <f t="shared" si="1428"/>
        <v>2250.1999999999998</v>
      </c>
      <c r="U1569" s="32">
        <f t="shared" si="1452"/>
        <v>0</v>
      </c>
      <c r="V1569" s="32">
        <f t="shared" si="1416"/>
        <v>2250.1999999999998</v>
      </c>
      <c r="W1569" s="32">
        <f t="shared" si="1417"/>
        <v>2250.1999999999998</v>
      </c>
      <c r="X1569" s="32">
        <f t="shared" si="1418"/>
        <v>2250.1999999999998</v>
      </c>
      <c r="Y1569" s="32">
        <f t="shared" si="1453"/>
        <v>0</v>
      </c>
      <c r="Z1569" s="32">
        <f t="shared" si="1454"/>
        <v>0</v>
      </c>
      <c r="AA1569" s="32">
        <f t="shared" si="1455"/>
        <v>0</v>
      </c>
      <c r="AB1569" s="32">
        <f t="shared" si="1404"/>
        <v>2250.1999999999998</v>
      </c>
      <c r="AC1569" s="32">
        <f t="shared" si="1405"/>
        <v>2250.1999999999998</v>
      </c>
      <c r="AD1569" s="32">
        <f t="shared" si="1406"/>
        <v>2250.1999999999998</v>
      </c>
      <c r="AE1569" s="32">
        <f t="shared" si="1456"/>
        <v>0</v>
      </c>
      <c r="AF1569" s="33"/>
      <c r="AG1569" s="34"/>
      <c r="AH1569" s="1" t="str">
        <f t="shared" si="1407"/>
        <v/>
      </c>
    </row>
    <row r="1570" ht="31.5">
      <c r="A1570" s="14" t="s">
        <v>1014</v>
      </c>
      <c r="B1570" s="15" t="s">
        <v>48</v>
      </c>
      <c r="C1570" s="14"/>
      <c r="D1570" s="14"/>
      <c r="E1570" s="31" t="s">
        <v>49</v>
      </c>
      <c r="F1570" s="32">
        <f t="shared" si="1443"/>
        <v>2250.1999999999998</v>
      </c>
      <c r="G1570" s="32">
        <f t="shared" si="1444"/>
        <v>2250.1999999999998</v>
      </c>
      <c r="H1570" s="32">
        <f t="shared" si="1445"/>
        <v>2250.1999999999998</v>
      </c>
      <c r="I1570" s="32">
        <f t="shared" si="1446"/>
        <v>0</v>
      </c>
      <c r="J1570" s="32">
        <f t="shared" si="1447"/>
        <v>0</v>
      </c>
      <c r="K1570" s="32">
        <f t="shared" si="1448"/>
        <v>0</v>
      </c>
      <c r="L1570" s="32">
        <f t="shared" si="1423"/>
        <v>2250.1999999999998</v>
      </c>
      <c r="M1570" s="32">
        <f t="shared" si="1424"/>
        <v>2250.1999999999998</v>
      </c>
      <c r="N1570" s="32">
        <f t="shared" si="1425"/>
        <v>2250.1999999999998</v>
      </c>
      <c r="O1570" s="32">
        <f t="shared" si="1449"/>
        <v>0</v>
      </c>
      <c r="P1570" s="32">
        <f t="shared" si="1450"/>
        <v>0</v>
      </c>
      <c r="Q1570" s="32">
        <f t="shared" si="1451"/>
        <v>0</v>
      </c>
      <c r="R1570" s="32">
        <f t="shared" si="1426"/>
        <v>2250.1999999999998</v>
      </c>
      <c r="S1570" s="32">
        <f t="shared" si="1427"/>
        <v>2250.1999999999998</v>
      </c>
      <c r="T1570" s="32">
        <f t="shared" si="1428"/>
        <v>2250.1999999999998</v>
      </c>
      <c r="U1570" s="32">
        <f t="shared" si="1452"/>
        <v>0</v>
      </c>
      <c r="V1570" s="32">
        <f t="shared" si="1416"/>
        <v>2250.1999999999998</v>
      </c>
      <c r="W1570" s="32">
        <f t="shared" si="1417"/>
        <v>2250.1999999999998</v>
      </c>
      <c r="X1570" s="32">
        <f t="shared" si="1418"/>
        <v>2250.1999999999998</v>
      </c>
      <c r="Y1570" s="32">
        <f t="shared" si="1453"/>
        <v>0</v>
      </c>
      <c r="Z1570" s="32">
        <f t="shared" si="1454"/>
        <v>0</v>
      </c>
      <c r="AA1570" s="32">
        <f t="shared" si="1455"/>
        <v>0</v>
      </c>
      <c r="AB1570" s="32">
        <f t="shared" si="1404"/>
        <v>2250.1999999999998</v>
      </c>
      <c r="AC1570" s="32">
        <f t="shared" si="1405"/>
        <v>2250.1999999999998</v>
      </c>
      <c r="AD1570" s="32">
        <f t="shared" si="1406"/>
        <v>2250.1999999999998</v>
      </c>
      <c r="AE1570" s="32">
        <f t="shared" si="1456"/>
        <v>0</v>
      </c>
      <c r="AF1570" s="33"/>
      <c r="AG1570" s="34"/>
      <c r="AH1570" s="1" t="str">
        <f t="shared" si="1407"/>
        <v/>
      </c>
    </row>
    <row r="1571" ht="47.25">
      <c r="A1571" s="14" t="s">
        <v>1014</v>
      </c>
      <c r="B1571" s="15" t="s">
        <v>48</v>
      </c>
      <c r="C1571" s="14" t="s">
        <v>51</v>
      </c>
      <c r="D1571" s="14" t="s">
        <v>172</v>
      </c>
      <c r="E1571" s="31" t="s">
        <v>173</v>
      </c>
      <c r="F1571" s="32">
        <v>2250.1999999999998</v>
      </c>
      <c r="G1571" s="32">
        <v>2250.1999999999998</v>
      </c>
      <c r="H1571" s="32">
        <v>2250.1999999999998</v>
      </c>
      <c r="I1571" s="32"/>
      <c r="J1571" s="32"/>
      <c r="K1571" s="32"/>
      <c r="L1571" s="32">
        <f t="shared" si="1423"/>
        <v>2250.1999999999998</v>
      </c>
      <c r="M1571" s="32">
        <f t="shared" si="1424"/>
        <v>2250.1999999999998</v>
      </c>
      <c r="N1571" s="32">
        <f t="shared" si="1425"/>
        <v>2250.1999999999998</v>
      </c>
      <c r="O1571" s="32"/>
      <c r="P1571" s="32"/>
      <c r="Q1571" s="32"/>
      <c r="R1571" s="32">
        <f t="shared" si="1426"/>
        <v>2250.1999999999998</v>
      </c>
      <c r="S1571" s="32">
        <f t="shared" si="1427"/>
        <v>2250.1999999999998</v>
      </c>
      <c r="T1571" s="32">
        <f t="shared" si="1428"/>
        <v>2250.1999999999998</v>
      </c>
      <c r="U1571" s="32"/>
      <c r="V1571" s="32">
        <f t="shared" si="1416"/>
        <v>2250.1999999999998</v>
      </c>
      <c r="W1571" s="32">
        <f t="shared" si="1417"/>
        <v>2250.1999999999998</v>
      </c>
      <c r="X1571" s="32">
        <f t="shared" si="1418"/>
        <v>2250.1999999999998</v>
      </c>
      <c r="Y1571" s="32"/>
      <c r="Z1571" s="32"/>
      <c r="AA1571" s="32"/>
      <c r="AB1571" s="32">
        <f t="shared" si="1404"/>
        <v>2250.1999999999998</v>
      </c>
      <c r="AC1571" s="32">
        <f t="shared" si="1405"/>
        <v>2250.1999999999998</v>
      </c>
      <c r="AD1571" s="32">
        <f t="shared" si="1406"/>
        <v>2250.1999999999998</v>
      </c>
      <c r="AE1571" s="32"/>
      <c r="AF1571" s="33"/>
      <c r="AG1571" s="34"/>
      <c r="AH1571" s="1" t="str">
        <f t="shared" si="1407"/>
        <v>0314</v>
      </c>
    </row>
    <row r="1572" ht="31.5">
      <c r="A1572" s="14" t="s">
        <v>1016</v>
      </c>
      <c r="B1572" s="15"/>
      <c r="C1572" s="14"/>
      <c r="D1572" s="14"/>
      <c r="E1572" s="31" t="s">
        <v>1017</v>
      </c>
      <c r="F1572" s="32">
        <f t="shared" si="1443"/>
        <v>4895.8000000000002</v>
      </c>
      <c r="G1572" s="32">
        <f t="shared" si="1444"/>
        <v>48473.099999999999</v>
      </c>
      <c r="H1572" s="32">
        <f t="shared" si="1445"/>
        <v>239212.29999999999</v>
      </c>
      <c r="I1572" s="32">
        <f t="shared" si="1446"/>
        <v>0</v>
      </c>
      <c r="J1572" s="32">
        <f t="shared" si="1447"/>
        <v>0</v>
      </c>
      <c r="K1572" s="32">
        <f t="shared" si="1448"/>
        <v>0</v>
      </c>
      <c r="L1572" s="32">
        <f t="shared" si="1423"/>
        <v>4895.8000000000002</v>
      </c>
      <c r="M1572" s="32">
        <f t="shared" si="1424"/>
        <v>48473.099999999999</v>
      </c>
      <c r="N1572" s="32">
        <f t="shared" si="1425"/>
        <v>239212.29999999999</v>
      </c>
      <c r="O1572" s="32">
        <f t="shared" si="1449"/>
        <v>-136</v>
      </c>
      <c r="P1572" s="32">
        <f t="shared" si="1450"/>
        <v>-5255.8000000000002</v>
      </c>
      <c r="Q1572" s="32">
        <f t="shared" si="1451"/>
        <v>-5522.1000000000004</v>
      </c>
      <c r="R1572" s="32">
        <f t="shared" si="1426"/>
        <v>4759.8000000000002</v>
      </c>
      <c r="S1572" s="32">
        <f t="shared" si="1427"/>
        <v>43217.299999999996</v>
      </c>
      <c r="T1572" s="32">
        <f t="shared" si="1428"/>
        <v>233690.19999999998</v>
      </c>
      <c r="U1572" s="32">
        <f t="shared" si="1452"/>
        <v>0</v>
      </c>
      <c r="V1572" s="32">
        <f t="shared" si="1416"/>
        <v>4759.8000000000002</v>
      </c>
      <c r="W1572" s="32">
        <f t="shared" si="1417"/>
        <v>43217.299999999996</v>
      </c>
      <c r="X1572" s="32">
        <f t="shared" si="1418"/>
        <v>233690.19999999998</v>
      </c>
      <c r="Y1572" s="32">
        <f t="shared" si="1453"/>
        <v>0</v>
      </c>
      <c r="Z1572" s="32">
        <f t="shared" si="1454"/>
        <v>0</v>
      </c>
      <c r="AA1572" s="32">
        <f t="shared" si="1455"/>
        <v>0</v>
      </c>
      <c r="AB1572" s="32">
        <f t="shared" si="1404"/>
        <v>4759.8000000000002</v>
      </c>
      <c r="AC1572" s="32">
        <f t="shared" si="1405"/>
        <v>43217.299999999996</v>
      </c>
      <c r="AD1572" s="32">
        <f t="shared" si="1406"/>
        <v>233690.19999999998</v>
      </c>
      <c r="AE1572" s="32">
        <f t="shared" si="1456"/>
        <v>0</v>
      </c>
      <c r="AF1572" s="33"/>
      <c r="AG1572" s="34"/>
      <c r="AH1572" s="1" t="str">
        <f t="shared" si="1407"/>
        <v/>
      </c>
    </row>
    <row r="1573" ht="31.5">
      <c r="A1573" s="14" t="s">
        <v>1016</v>
      </c>
      <c r="B1573" s="15" t="s">
        <v>1018</v>
      </c>
      <c r="C1573" s="14"/>
      <c r="D1573" s="14"/>
      <c r="E1573" s="31" t="s">
        <v>1019</v>
      </c>
      <c r="F1573" s="32">
        <f t="shared" si="1443"/>
        <v>4895.8000000000002</v>
      </c>
      <c r="G1573" s="32">
        <f t="shared" si="1444"/>
        <v>48473.099999999999</v>
      </c>
      <c r="H1573" s="32">
        <f t="shared" si="1445"/>
        <v>239212.29999999999</v>
      </c>
      <c r="I1573" s="32">
        <f t="shared" si="1446"/>
        <v>0</v>
      </c>
      <c r="J1573" s="32">
        <f t="shared" si="1447"/>
        <v>0</v>
      </c>
      <c r="K1573" s="32">
        <f t="shared" si="1448"/>
        <v>0</v>
      </c>
      <c r="L1573" s="32">
        <f t="shared" si="1423"/>
        <v>4895.8000000000002</v>
      </c>
      <c r="M1573" s="32">
        <f t="shared" si="1424"/>
        <v>48473.099999999999</v>
      </c>
      <c r="N1573" s="32">
        <f t="shared" si="1425"/>
        <v>239212.29999999999</v>
      </c>
      <c r="O1573" s="32">
        <f t="shared" si="1449"/>
        <v>-136</v>
      </c>
      <c r="P1573" s="32">
        <f t="shared" si="1450"/>
        <v>-5255.8000000000002</v>
      </c>
      <c r="Q1573" s="32">
        <f t="shared" si="1451"/>
        <v>-5522.1000000000004</v>
      </c>
      <c r="R1573" s="32">
        <f t="shared" si="1426"/>
        <v>4759.8000000000002</v>
      </c>
      <c r="S1573" s="32">
        <f t="shared" si="1427"/>
        <v>43217.299999999996</v>
      </c>
      <c r="T1573" s="32">
        <f t="shared" si="1428"/>
        <v>233690.19999999998</v>
      </c>
      <c r="U1573" s="32">
        <f t="shared" si="1452"/>
        <v>0</v>
      </c>
      <c r="V1573" s="32">
        <f t="shared" si="1416"/>
        <v>4759.8000000000002</v>
      </c>
      <c r="W1573" s="32">
        <f t="shared" si="1417"/>
        <v>43217.299999999996</v>
      </c>
      <c r="X1573" s="32">
        <f t="shared" si="1418"/>
        <v>233690.19999999998</v>
      </c>
      <c r="Y1573" s="32">
        <f t="shared" si="1453"/>
        <v>0</v>
      </c>
      <c r="Z1573" s="32">
        <f t="shared" si="1454"/>
        <v>0</v>
      </c>
      <c r="AA1573" s="32">
        <f t="shared" si="1455"/>
        <v>0</v>
      </c>
      <c r="AB1573" s="32">
        <f t="shared" si="1404"/>
        <v>4759.8000000000002</v>
      </c>
      <c r="AC1573" s="32">
        <f t="shared" si="1405"/>
        <v>43217.299999999996</v>
      </c>
      <c r="AD1573" s="32">
        <f t="shared" si="1406"/>
        <v>233690.19999999998</v>
      </c>
      <c r="AE1573" s="32">
        <f t="shared" si="1456"/>
        <v>0</v>
      </c>
      <c r="AF1573" s="33"/>
      <c r="AG1573" s="34"/>
      <c r="AH1573" s="1" t="str">
        <f t="shared" si="1407"/>
        <v/>
      </c>
    </row>
    <row r="1574" ht="31.5">
      <c r="A1574" s="14" t="s">
        <v>1016</v>
      </c>
      <c r="B1574" s="15">
        <v>700</v>
      </c>
      <c r="C1574" s="14" t="s">
        <v>32</v>
      </c>
      <c r="D1574" s="14" t="s">
        <v>31</v>
      </c>
      <c r="E1574" s="31" t="s">
        <v>1020</v>
      </c>
      <c r="F1574" s="32">
        <v>4895.8000000000002</v>
      </c>
      <c r="G1574" s="32">
        <v>48473.099999999999</v>
      </c>
      <c r="H1574" s="32">
        <v>239212.29999999999</v>
      </c>
      <c r="I1574" s="32"/>
      <c r="J1574" s="32"/>
      <c r="K1574" s="32"/>
      <c r="L1574" s="32">
        <f t="shared" si="1423"/>
        <v>4895.8000000000002</v>
      </c>
      <c r="M1574" s="32">
        <f t="shared" si="1424"/>
        <v>48473.099999999999</v>
      </c>
      <c r="N1574" s="32">
        <f t="shared" si="1425"/>
        <v>239212.29999999999</v>
      </c>
      <c r="O1574" s="32">
        <v>-136</v>
      </c>
      <c r="P1574" s="32">
        <v>-5255.8000000000002</v>
      </c>
      <c r="Q1574" s="32">
        <v>-5522.1000000000004</v>
      </c>
      <c r="R1574" s="32">
        <f t="shared" si="1426"/>
        <v>4759.8000000000002</v>
      </c>
      <c r="S1574" s="32">
        <f t="shared" si="1427"/>
        <v>43217.299999999996</v>
      </c>
      <c r="T1574" s="32">
        <f t="shared" si="1428"/>
        <v>233690.19999999998</v>
      </c>
      <c r="U1574" s="32"/>
      <c r="V1574" s="32">
        <f t="shared" si="1416"/>
        <v>4759.8000000000002</v>
      </c>
      <c r="W1574" s="32">
        <f t="shared" si="1417"/>
        <v>43217.299999999996</v>
      </c>
      <c r="X1574" s="32">
        <f t="shared" si="1418"/>
        <v>233690.19999999998</v>
      </c>
      <c r="Y1574" s="32"/>
      <c r="Z1574" s="32"/>
      <c r="AA1574" s="32"/>
      <c r="AB1574" s="32">
        <f t="shared" si="1404"/>
        <v>4759.8000000000002</v>
      </c>
      <c r="AC1574" s="32">
        <f t="shared" si="1405"/>
        <v>43217.299999999996</v>
      </c>
      <c r="AD1574" s="32">
        <f t="shared" si="1406"/>
        <v>233690.19999999998</v>
      </c>
      <c r="AE1574" s="32"/>
      <c r="AF1574" s="33"/>
      <c r="AG1574" s="34"/>
      <c r="AH1574" s="1" t="str">
        <f t="shared" si="1407"/>
        <v>1301</v>
      </c>
    </row>
    <row r="1575" ht="47.25">
      <c r="A1575" s="14" t="s">
        <v>1021</v>
      </c>
      <c r="B1575" s="15"/>
      <c r="C1575" s="14"/>
      <c r="D1575" s="14"/>
      <c r="E1575" s="31" t="s">
        <v>1022</v>
      </c>
      <c r="F1575" s="32">
        <f t="shared" si="1443"/>
        <v>58.200000000000003</v>
      </c>
      <c r="G1575" s="32">
        <f t="shared" si="1444"/>
        <v>58.200000000000003</v>
      </c>
      <c r="H1575" s="32">
        <f t="shared" si="1445"/>
        <v>58.200000000000003</v>
      </c>
      <c r="I1575" s="32">
        <f t="shared" si="1446"/>
        <v>0</v>
      </c>
      <c r="J1575" s="32">
        <f t="shared" si="1447"/>
        <v>0</v>
      </c>
      <c r="K1575" s="32">
        <f t="shared" si="1448"/>
        <v>0</v>
      </c>
      <c r="L1575" s="32">
        <f t="shared" si="1423"/>
        <v>58.200000000000003</v>
      </c>
      <c r="M1575" s="32">
        <f t="shared" si="1424"/>
        <v>58.200000000000003</v>
      </c>
      <c r="N1575" s="32">
        <f t="shared" si="1425"/>
        <v>58.200000000000003</v>
      </c>
      <c r="O1575" s="32">
        <f t="shared" si="1449"/>
        <v>0</v>
      </c>
      <c r="P1575" s="32">
        <f t="shared" si="1450"/>
        <v>0</v>
      </c>
      <c r="Q1575" s="32">
        <f t="shared" si="1451"/>
        <v>0</v>
      </c>
      <c r="R1575" s="32">
        <f t="shared" si="1426"/>
        <v>58.200000000000003</v>
      </c>
      <c r="S1575" s="32">
        <f t="shared" si="1427"/>
        <v>58.200000000000003</v>
      </c>
      <c r="T1575" s="32">
        <f t="shared" si="1428"/>
        <v>58.200000000000003</v>
      </c>
      <c r="U1575" s="32">
        <f t="shared" si="1452"/>
        <v>0</v>
      </c>
      <c r="V1575" s="32">
        <f t="shared" si="1416"/>
        <v>58.200000000000003</v>
      </c>
      <c r="W1575" s="32">
        <f t="shared" si="1417"/>
        <v>58.200000000000003</v>
      </c>
      <c r="X1575" s="32">
        <f t="shared" si="1418"/>
        <v>58.200000000000003</v>
      </c>
      <c r="Y1575" s="32">
        <f t="shared" si="1453"/>
        <v>0</v>
      </c>
      <c r="Z1575" s="32">
        <f t="shared" si="1454"/>
        <v>0</v>
      </c>
      <c r="AA1575" s="32">
        <f t="shared" si="1455"/>
        <v>0</v>
      </c>
      <c r="AB1575" s="32">
        <f t="shared" si="1404"/>
        <v>58.200000000000003</v>
      </c>
      <c r="AC1575" s="32">
        <f t="shared" si="1405"/>
        <v>58.200000000000003</v>
      </c>
      <c r="AD1575" s="32">
        <f t="shared" si="1406"/>
        <v>58.200000000000003</v>
      </c>
      <c r="AE1575" s="32">
        <f t="shared" si="1456"/>
        <v>0</v>
      </c>
      <c r="AF1575" s="33"/>
      <c r="AG1575" s="34"/>
      <c r="AH1575" s="1" t="str">
        <f t="shared" si="1407"/>
        <v/>
      </c>
    </row>
    <row r="1576" ht="31.5">
      <c r="A1576" s="14" t="s">
        <v>1021</v>
      </c>
      <c r="B1576" s="15" t="s">
        <v>48</v>
      </c>
      <c r="C1576" s="14"/>
      <c r="D1576" s="14"/>
      <c r="E1576" s="31" t="s">
        <v>49</v>
      </c>
      <c r="F1576" s="32">
        <f t="shared" si="1443"/>
        <v>58.200000000000003</v>
      </c>
      <c r="G1576" s="32">
        <f t="shared" si="1444"/>
        <v>58.200000000000003</v>
      </c>
      <c r="H1576" s="32">
        <f t="shared" si="1445"/>
        <v>58.200000000000003</v>
      </c>
      <c r="I1576" s="32">
        <f t="shared" si="1446"/>
        <v>0</v>
      </c>
      <c r="J1576" s="32">
        <f t="shared" si="1447"/>
        <v>0</v>
      </c>
      <c r="K1576" s="32">
        <f t="shared" si="1448"/>
        <v>0</v>
      </c>
      <c r="L1576" s="32">
        <f t="shared" si="1423"/>
        <v>58.200000000000003</v>
      </c>
      <c r="M1576" s="32">
        <f t="shared" si="1424"/>
        <v>58.200000000000003</v>
      </c>
      <c r="N1576" s="32">
        <f t="shared" si="1425"/>
        <v>58.200000000000003</v>
      </c>
      <c r="O1576" s="32">
        <f t="shared" si="1449"/>
        <v>0</v>
      </c>
      <c r="P1576" s="32">
        <f t="shared" si="1450"/>
        <v>0</v>
      </c>
      <c r="Q1576" s="32">
        <f t="shared" si="1451"/>
        <v>0</v>
      </c>
      <c r="R1576" s="32">
        <f t="shared" si="1426"/>
        <v>58.200000000000003</v>
      </c>
      <c r="S1576" s="32">
        <f t="shared" si="1427"/>
        <v>58.200000000000003</v>
      </c>
      <c r="T1576" s="32">
        <f t="shared" si="1428"/>
        <v>58.200000000000003</v>
      </c>
      <c r="U1576" s="32">
        <f t="shared" si="1452"/>
        <v>0</v>
      </c>
      <c r="V1576" s="32">
        <f t="shared" si="1416"/>
        <v>58.200000000000003</v>
      </c>
      <c r="W1576" s="32">
        <f t="shared" si="1417"/>
        <v>58.200000000000003</v>
      </c>
      <c r="X1576" s="32">
        <f t="shared" si="1418"/>
        <v>58.200000000000003</v>
      </c>
      <c r="Y1576" s="32">
        <f t="shared" si="1453"/>
        <v>0</v>
      </c>
      <c r="Z1576" s="32">
        <f t="shared" si="1454"/>
        <v>0</v>
      </c>
      <c r="AA1576" s="32">
        <f t="shared" si="1455"/>
        <v>0</v>
      </c>
      <c r="AB1576" s="32">
        <f t="shared" ref="AB1576:AB1639" si="1457">V1576+Y1576</f>
        <v>58.200000000000003</v>
      </c>
      <c r="AC1576" s="32">
        <f t="shared" ref="AC1576:AC1639" si="1458">W1576+Z1576</f>
        <v>58.200000000000003</v>
      </c>
      <c r="AD1576" s="32">
        <f t="shared" ref="AD1576:AD1639" si="1459">X1576+AA1576</f>
        <v>58.200000000000003</v>
      </c>
      <c r="AE1576" s="32">
        <f t="shared" si="1456"/>
        <v>0</v>
      </c>
      <c r="AF1576" s="33"/>
      <c r="AG1576" s="34"/>
      <c r="AH1576" s="1" t="str">
        <f t="shared" ref="AH1576:AH1639" si="1460">CONCATENATE(C1576,D1576)</f>
        <v/>
      </c>
    </row>
    <row r="1577">
      <c r="A1577" s="14" t="s">
        <v>1021</v>
      </c>
      <c r="B1577" s="15" t="s">
        <v>48</v>
      </c>
      <c r="C1577" s="14" t="s">
        <v>31</v>
      </c>
      <c r="D1577" s="14" t="s">
        <v>32</v>
      </c>
      <c r="E1577" s="31" t="s">
        <v>33</v>
      </c>
      <c r="F1577" s="32">
        <v>58.200000000000003</v>
      </c>
      <c r="G1577" s="32">
        <v>58.200000000000003</v>
      </c>
      <c r="H1577" s="32">
        <v>58.200000000000003</v>
      </c>
      <c r="I1577" s="32"/>
      <c r="J1577" s="32"/>
      <c r="K1577" s="32"/>
      <c r="L1577" s="32">
        <f t="shared" si="1423"/>
        <v>58.200000000000003</v>
      </c>
      <c r="M1577" s="32">
        <f t="shared" si="1424"/>
        <v>58.200000000000003</v>
      </c>
      <c r="N1577" s="32">
        <f t="shared" si="1425"/>
        <v>58.200000000000003</v>
      </c>
      <c r="O1577" s="32"/>
      <c r="P1577" s="32"/>
      <c r="Q1577" s="32"/>
      <c r="R1577" s="32">
        <f t="shared" si="1426"/>
        <v>58.200000000000003</v>
      </c>
      <c r="S1577" s="32">
        <f t="shared" si="1427"/>
        <v>58.200000000000003</v>
      </c>
      <c r="T1577" s="32">
        <f t="shared" si="1428"/>
        <v>58.200000000000003</v>
      </c>
      <c r="U1577" s="32"/>
      <c r="V1577" s="32">
        <f t="shared" si="1416"/>
        <v>58.200000000000003</v>
      </c>
      <c r="W1577" s="32">
        <f t="shared" si="1417"/>
        <v>58.200000000000003</v>
      </c>
      <c r="X1577" s="32">
        <f t="shared" si="1418"/>
        <v>58.200000000000003</v>
      </c>
      <c r="Y1577" s="32"/>
      <c r="Z1577" s="32"/>
      <c r="AA1577" s="32"/>
      <c r="AB1577" s="32">
        <f t="shared" si="1457"/>
        <v>58.200000000000003</v>
      </c>
      <c r="AC1577" s="32">
        <f t="shared" si="1458"/>
        <v>58.200000000000003</v>
      </c>
      <c r="AD1577" s="32">
        <f t="shared" si="1459"/>
        <v>58.200000000000003</v>
      </c>
      <c r="AE1577" s="32"/>
      <c r="AF1577" s="33"/>
      <c r="AG1577" s="34"/>
      <c r="AH1577" s="1" t="str">
        <f t="shared" si="1460"/>
        <v>0113</v>
      </c>
    </row>
    <row r="1578" ht="47.25">
      <c r="A1578" s="14" t="s">
        <v>1023</v>
      </c>
      <c r="B1578" s="15"/>
      <c r="C1578" s="14"/>
      <c r="D1578" s="14"/>
      <c r="E1578" s="31" t="s">
        <v>1024</v>
      </c>
      <c r="F1578" s="32">
        <f t="shared" si="1443"/>
        <v>159587</v>
      </c>
      <c r="G1578" s="32">
        <f t="shared" si="1444"/>
        <v>0</v>
      </c>
      <c r="H1578" s="32">
        <f t="shared" si="1445"/>
        <v>0</v>
      </c>
      <c r="I1578" s="32">
        <f t="shared" si="1446"/>
        <v>-40664.067999999999</v>
      </c>
      <c r="J1578" s="32">
        <f t="shared" si="1447"/>
        <v>0</v>
      </c>
      <c r="K1578" s="32">
        <f t="shared" si="1448"/>
        <v>0</v>
      </c>
      <c r="L1578" s="32">
        <f t="shared" si="1423"/>
        <v>118922.932</v>
      </c>
      <c r="M1578" s="32">
        <f t="shared" si="1424"/>
        <v>0</v>
      </c>
      <c r="N1578" s="32">
        <f t="shared" si="1425"/>
        <v>0</v>
      </c>
      <c r="O1578" s="32">
        <f t="shared" si="1449"/>
        <v>0</v>
      </c>
      <c r="P1578" s="32">
        <f t="shared" si="1450"/>
        <v>0</v>
      </c>
      <c r="Q1578" s="32">
        <f t="shared" si="1451"/>
        <v>0</v>
      </c>
      <c r="R1578" s="32">
        <f t="shared" si="1426"/>
        <v>118922.932</v>
      </c>
      <c r="S1578" s="32">
        <f t="shared" si="1427"/>
        <v>0</v>
      </c>
      <c r="T1578" s="32">
        <f t="shared" si="1428"/>
        <v>0</v>
      </c>
      <c r="U1578" s="32">
        <f t="shared" si="1452"/>
        <v>0</v>
      </c>
      <c r="V1578" s="32">
        <f t="shared" si="1416"/>
        <v>118922.932</v>
      </c>
      <c r="W1578" s="32">
        <f t="shared" si="1417"/>
        <v>0</v>
      </c>
      <c r="X1578" s="32">
        <f t="shared" si="1418"/>
        <v>0</v>
      </c>
      <c r="Y1578" s="32">
        <f t="shared" si="1453"/>
        <v>16.065000000000001</v>
      </c>
      <c r="Z1578" s="32">
        <f t="shared" si="1454"/>
        <v>0</v>
      </c>
      <c r="AA1578" s="32">
        <f t="shared" si="1455"/>
        <v>0</v>
      </c>
      <c r="AB1578" s="32">
        <f t="shared" si="1457"/>
        <v>118938.997</v>
      </c>
      <c r="AC1578" s="32">
        <f t="shared" si="1458"/>
        <v>0</v>
      </c>
      <c r="AD1578" s="32">
        <f t="shared" si="1459"/>
        <v>0</v>
      </c>
      <c r="AE1578" s="32">
        <f t="shared" si="1456"/>
        <v>0</v>
      </c>
      <c r="AF1578" s="33"/>
      <c r="AG1578" s="34"/>
      <c r="AH1578" s="1" t="str">
        <f t="shared" si="1460"/>
        <v/>
      </c>
    </row>
    <row r="1579" ht="31.5">
      <c r="A1579" s="14" t="s">
        <v>1023</v>
      </c>
      <c r="B1579" s="15" t="s">
        <v>48</v>
      </c>
      <c r="C1579" s="14"/>
      <c r="D1579" s="14"/>
      <c r="E1579" s="31" t="s">
        <v>49</v>
      </c>
      <c r="F1579" s="32">
        <f t="shared" si="1443"/>
        <v>159587</v>
      </c>
      <c r="G1579" s="32">
        <f t="shared" si="1444"/>
        <v>0</v>
      </c>
      <c r="H1579" s="32">
        <f t="shared" si="1445"/>
        <v>0</v>
      </c>
      <c r="I1579" s="32">
        <f t="shared" si="1446"/>
        <v>-40664.067999999999</v>
      </c>
      <c r="J1579" s="32">
        <f t="shared" si="1447"/>
        <v>0</v>
      </c>
      <c r="K1579" s="32">
        <f t="shared" si="1448"/>
        <v>0</v>
      </c>
      <c r="L1579" s="32">
        <f t="shared" si="1423"/>
        <v>118922.932</v>
      </c>
      <c r="M1579" s="32">
        <f t="shared" si="1424"/>
        <v>0</v>
      </c>
      <c r="N1579" s="32">
        <f t="shared" si="1425"/>
        <v>0</v>
      </c>
      <c r="O1579" s="32">
        <f t="shared" si="1449"/>
        <v>0</v>
      </c>
      <c r="P1579" s="32">
        <f t="shared" si="1450"/>
        <v>0</v>
      </c>
      <c r="Q1579" s="32">
        <f t="shared" si="1451"/>
        <v>0</v>
      </c>
      <c r="R1579" s="32">
        <f t="shared" si="1426"/>
        <v>118922.932</v>
      </c>
      <c r="S1579" s="32">
        <f t="shared" si="1427"/>
        <v>0</v>
      </c>
      <c r="T1579" s="32">
        <f t="shared" si="1428"/>
        <v>0</v>
      </c>
      <c r="U1579" s="32">
        <f t="shared" si="1452"/>
        <v>0</v>
      </c>
      <c r="V1579" s="32">
        <f t="shared" si="1416"/>
        <v>118922.932</v>
      </c>
      <c r="W1579" s="32">
        <f t="shared" si="1417"/>
        <v>0</v>
      </c>
      <c r="X1579" s="32">
        <f t="shared" si="1418"/>
        <v>0</v>
      </c>
      <c r="Y1579" s="32">
        <f t="shared" si="1453"/>
        <v>16.065000000000001</v>
      </c>
      <c r="Z1579" s="32">
        <f t="shared" si="1454"/>
        <v>0</v>
      </c>
      <c r="AA1579" s="32">
        <f t="shared" si="1455"/>
        <v>0</v>
      </c>
      <c r="AB1579" s="32">
        <f t="shared" si="1457"/>
        <v>118938.997</v>
      </c>
      <c r="AC1579" s="32">
        <f t="shared" si="1458"/>
        <v>0</v>
      </c>
      <c r="AD1579" s="32">
        <f t="shared" si="1459"/>
        <v>0</v>
      </c>
      <c r="AE1579" s="32">
        <f t="shared" si="1456"/>
        <v>0</v>
      </c>
      <c r="AF1579" s="33"/>
      <c r="AG1579" s="34"/>
      <c r="AH1579" s="1" t="str">
        <f t="shared" si="1460"/>
        <v/>
      </c>
    </row>
    <row r="1580">
      <c r="A1580" s="14" t="s">
        <v>1023</v>
      </c>
      <c r="B1580" s="15">
        <v>200</v>
      </c>
      <c r="C1580" s="14" t="s">
        <v>31</v>
      </c>
      <c r="D1580" s="14" t="s">
        <v>32</v>
      </c>
      <c r="E1580" s="31" t="s">
        <v>33</v>
      </c>
      <c r="F1580" s="32">
        <v>159587</v>
      </c>
      <c r="G1580" s="32"/>
      <c r="H1580" s="32"/>
      <c r="I1580" s="36">
        <v>-40664.067999999999</v>
      </c>
      <c r="J1580" s="32"/>
      <c r="K1580" s="32"/>
      <c r="L1580" s="32">
        <f t="shared" si="1423"/>
        <v>118922.932</v>
      </c>
      <c r="M1580" s="32">
        <f t="shared" si="1424"/>
        <v>0</v>
      </c>
      <c r="N1580" s="32">
        <f t="shared" si="1425"/>
        <v>0</v>
      </c>
      <c r="O1580" s="32"/>
      <c r="P1580" s="32"/>
      <c r="Q1580" s="32"/>
      <c r="R1580" s="32">
        <f t="shared" si="1426"/>
        <v>118922.932</v>
      </c>
      <c r="S1580" s="32">
        <f t="shared" si="1427"/>
        <v>0</v>
      </c>
      <c r="T1580" s="32">
        <f t="shared" si="1428"/>
        <v>0</v>
      </c>
      <c r="U1580" s="32"/>
      <c r="V1580" s="32">
        <f t="shared" si="1416"/>
        <v>118922.932</v>
      </c>
      <c r="W1580" s="32">
        <f t="shared" si="1417"/>
        <v>0</v>
      </c>
      <c r="X1580" s="32">
        <f t="shared" si="1418"/>
        <v>0</v>
      </c>
      <c r="Y1580" s="32">
        <v>16.065000000000001</v>
      </c>
      <c r="Z1580" s="32"/>
      <c r="AA1580" s="32"/>
      <c r="AB1580" s="32">
        <f t="shared" si="1457"/>
        <v>118938.997</v>
      </c>
      <c r="AC1580" s="32">
        <f t="shared" si="1458"/>
        <v>0</v>
      </c>
      <c r="AD1580" s="32">
        <f t="shared" si="1459"/>
        <v>0</v>
      </c>
      <c r="AE1580" s="32"/>
      <c r="AF1580" s="33"/>
      <c r="AG1580" s="34">
        <v>32</v>
      </c>
      <c r="AH1580" s="1" t="str">
        <f t="shared" si="1460"/>
        <v>0113</v>
      </c>
    </row>
    <row r="1581" ht="78.75">
      <c r="A1581" s="14" t="s">
        <v>1025</v>
      </c>
      <c r="B1581" s="15"/>
      <c r="C1581" s="14"/>
      <c r="D1581" s="14"/>
      <c r="E1581" s="31" t="s">
        <v>1026</v>
      </c>
      <c r="F1581" s="32">
        <f t="shared" si="1443"/>
        <v>656</v>
      </c>
      <c r="G1581" s="32">
        <f t="shared" si="1444"/>
        <v>656</v>
      </c>
      <c r="H1581" s="32">
        <f t="shared" si="1445"/>
        <v>656</v>
      </c>
      <c r="I1581" s="32">
        <f t="shared" si="1446"/>
        <v>0</v>
      </c>
      <c r="J1581" s="32">
        <f t="shared" si="1447"/>
        <v>0</v>
      </c>
      <c r="K1581" s="32">
        <f t="shared" si="1448"/>
        <v>0</v>
      </c>
      <c r="L1581" s="32">
        <f t="shared" si="1423"/>
        <v>656</v>
      </c>
      <c r="M1581" s="32">
        <f t="shared" si="1424"/>
        <v>656</v>
      </c>
      <c r="N1581" s="32">
        <f t="shared" si="1425"/>
        <v>656</v>
      </c>
      <c r="O1581" s="32">
        <f t="shared" si="1449"/>
        <v>0</v>
      </c>
      <c r="P1581" s="32">
        <f t="shared" si="1450"/>
        <v>0</v>
      </c>
      <c r="Q1581" s="32">
        <f t="shared" si="1451"/>
        <v>0</v>
      </c>
      <c r="R1581" s="32">
        <f t="shared" si="1426"/>
        <v>656</v>
      </c>
      <c r="S1581" s="32">
        <f t="shared" si="1427"/>
        <v>656</v>
      </c>
      <c r="T1581" s="32">
        <f t="shared" si="1428"/>
        <v>656</v>
      </c>
      <c r="U1581" s="32">
        <f t="shared" si="1452"/>
        <v>0</v>
      </c>
      <c r="V1581" s="32">
        <f t="shared" si="1416"/>
        <v>656</v>
      </c>
      <c r="W1581" s="32">
        <f t="shared" si="1417"/>
        <v>656</v>
      </c>
      <c r="X1581" s="32">
        <f t="shared" si="1418"/>
        <v>656</v>
      </c>
      <c r="Y1581" s="32">
        <f t="shared" si="1453"/>
        <v>0</v>
      </c>
      <c r="Z1581" s="32">
        <f t="shared" si="1454"/>
        <v>0</v>
      </c>
      <c r="AA1581" s="32">
        <f t="shared" si="1455"/>
        <v>0</v>
      </c>
      <c r="AB1581" s="32">
        <f t="shared" si="1457"/>
        <v>656</v>
      </c>
      <c r="AC1581" s="32">
        <f t="shared" si="1458"/>
        <v>656</v>
      </c>
      <c r="AD1581" s="32">
        <f t="shared" si="1459"/>
        <v>656</v>
      </c>
      <c r="AE1581" s="32">
        <f t="shared" si="1456"/>
        <v>0</v>
      </c>
      <c r="AF1581" s="33"/>
      <c r="AG1581" s="34"/>
      <c r="AH1581" s="1" t="str">
        <f t="shared" si="1460"/>
        <v/>
      </c>
    </row>
    <row r="1582" ht="31.5">
      <c r="A1582" s="14" t="s">
        <v>1025</v>
      </c>
      <c r="B1582" s="15" t="s">
        <v>188</v>
      </c>
      <c r="C1582" s="14"/>
      <c r="D1582" s="14"/>
      <c r="E1582" s="31" t="s">
        <v>189</v>
      </c>
      <c r="F1582" s="32">
        <f t="shared" si="1443"/>
        <v>656</v>
      </c>
      <c r="G1582" s="32">
        <f t="shared" si="1444"/>
        <v>656</v>
      </c>
      <c r="H1582" s="32">
        <f t="shared" si="1445"/>
        <v>656</v>
      </c>
      <c r="I1582" s="32">
        <f t="shared" si="1446"/>
        <v>0</v>
      </c>
      <c r="J1582" s="32">
        <f t="shared" si="1447"/>
        <v>0</v>
      </c>
      <c r="K1582" s="32">
        <f t="shared" si="1448"/>
        <v>0</v>
      </c>
      <c r="L1582" s="32">
        <f t="shared" si="1423"/>
        <v>656</v>
      </c>
      <c r="M1582" s="32">
        <f t="shared" si="1424"/>
        <v>656</v>
      </c>
      <c r="N1582" s="32">
        <f t="shared" si="1425"/>
        <v>656</v>
      </c>
      <c r="O1582" s="32">
        <f t="shared" si="1449"/>
        <v>0</v>
      </c>
      <c r="P1582" s="32">
        <f t="shared" si="1450"/>
        <v>0</v>
      </c>
      <c r="Q1582" s="32">
        <f t="shared" si="1451"/>
        <v>0</v>
      </c>
      <c r="R1582" s="32">
        <f t="shared" si="1426"/>
        <v>656</v>
      </c>
      <c r="S1582" s="32">
        <f t="shared" si="1427"/>
        <v>656</v>
      </c>
      <c r="T1582" s="32">
        <f t="shared" si="1428"/>
        <v>656</v>
      </c>
      <c r="U1582" s="32">
        <f t="shared" si="1452"/>
        <v>0</v>
      </c>
      <c r="V1582" s="32">
        <f t="shared" si="1416"/>
        <v>656</v>
      </c>
      <c r="W1582" s="32">
        <f t="shared" si="1417"/>
        <v>656</v>
      </c>
      <c r="X1582" s="32">
        <f t="shared" si="1418"/>
        <v>656</v>
      </c>
      <c r="Y1582" s="32">
        <f t="shared" si="1453"/>
        <v>0</v>
      </c>
      <c r="Z1582" s="32">
        <f t="shared" si="1454"/>
        <v>0</v>
      </c>
      <c r="AA1582" s="32">
        <f t="shared" si="1455"/>
        <v>0</v>
      </c>
      <c r="AB1582" s="32">
        <f t="shared" si="1457"/>
        <v>656</v>
      </c>
      <c r="AC1582" s="32">
        <f t="shared" si="1458"/>
        <v>656</v>
      </c>
      <c r="AD1582" s="32">
        <f t="shared" si="1459"/>
        <v>656</v>
      </c>
      <c r="AE1582" s="32">
        <f t="shared" si="1456"/>
        <v>0</v>
      </c>
      <c r="AF1582" s="33"/>
      <c r="AG1582" s="34"/>
      <c r="AH1582" s="1" t="str">
        <f t="shared" si="1460"/>
        <v/>
      </c>
    </row>
    <row r="1583">
      <c r="A1583" s="14" t="s">
        <v>1025</v>
      </c>
      <c r="B1583" s="15">
        <v>300</v>
      </c>
      <c r="C1583" s="14" t="s">
        <v>31</v>
      </c>
      <c r="D1583" s="14" t="s">
        <v>32</v>
      </c>
      <c r="E1583" s="31" t="s">
        <v>33</v>
      </c>
      <c r="F1583" s="32">
        <v>656</v>
      </c>
      <c r="G1583" s="32">
        <v>656</v>
      </c>
      <c r="H1583" s="32">
        <v>656</v>
      </c>
      <c r="I1583" s="32"/>
      <c r="J1583" s="32"/>
      <c r="K1583" s="32"/>
      <c r="L1583" s="32">
        <f t="shared" si="1423"/>
        <v>656</v>
      </c>
      <c r="M1583" s="32">
        <f t="shared" si="1424"/>
        <v>656</v>
      </c>
      <c r="N1583" s="32">
        <f t="shared" si="1425"/>
        <v>656</v>
      </c>
      <c r="O1583" s="32"/>
      <c r="P1583" s="32"/>
      <c r="Q1583" s="32"/>
      <c r="R1583" s="32">
        <f t="shared" si="1426"/>
        <v>656</v>
      </c>
      <c r="S1583" s="32">
        <f t="shared" si="1427"/>
        <v>656</v>
      </c>
      <c r="T1583" s="32">
        <f t="shared" si="1428"/>
        <v>656</v>
      </c>
      <c r="U1583" s="32"/>
      <c r="V1583" s="32">
        <f t="shared" si="1416"/>
        <v>656</v>
      </c>
      <c r="W1583" s="32">
        <f t="shared" si="1417"/>
        <v>656</v>
      </c>
      <c r="X1583" s="32">
        <f t="shared" si="1418"/>
        <v>656</v>
      </c>
      <c r="Y1583" s="32"/>
      <c r="Z1583" s="32"/>
      <c r="AA1583" s="32"/>
      <c r="AB1583" s="32">
        <f t="shared" si="1457"/>
        <v>656</v>
      </c>
      <c r="AC1583" s="32">
        <f t="shared" si="1458"/>
        <v>656</v>
      </c>
      <c r="AD1583" s="32">
        <f t="shared" si="1459"/>
        <v>656</v>
      </c>
      <c r="AE1583" s="32"/>
      <c r="AF1583" s="33"/>
      <c r="AG1583" s="34"/>
      <c r="AH1583" s="1" t="str">
        <f t="shared" si="1460"/>
        <v>0113</v>
      </c>
    </row>
    <row r="1584">
      <c r="A1584" s="14" t="s">
        <v>1027</v>
      </c>
      <c r="B1584" s="15"/>
      <c r="C1584" s="14"/>
      <c r="D1584" s="14"/>
      <c r="E1584" s="35" t="s">
        <v>1028</v>
      </c>
      <c r="F1584" s="32"/>
      <c r="G1584" s="32"/>
      <c r="H1584" s="32"/>
      <c r="I1584" s="32"/>
      <c r="J1584" s="32"/>
      <c r="K1584" s="32"/>
      <c r="L1584" s="32"/>
      <c r="M1584" s="32"/>
      <c r="N1584" s="32"/>
      <c r="O1584" s="32">
        <f t="shared" si="1449"/>
        <v>16708.540000000001</v>
      </c>
      <c r="P1584" s="32">
        <f t="shared" si="1450"/>
        <v>0</v>
      </c>
      <c r="Q1584" s="32">
        <f t="shared" si="1451"/>
        <v>0</v>
      </c>
      <c r="R1584" s="32">
        <f t="shared" si="1426"/>
        <v>16708.540000000001</v>
      </c>
      <c r="S1584" s="32">
        <f t="shared" si="1427"/>
        <v>0</v>
      </c>
      <c r="T1584" s="32">
        <f t="shared" si="1428"/>
        <v>0</v>
      </c>
      <c r="U1584" s="32">
        <f t="shared" si="1452"/>
        <v>0</v>
      </c>
      <c r="V1584" s="32">
        <f t="shared" si="1416"/>
        <v>16708.540000000001</v>
      </c>
      <c r="W1584" s="32">
        <f t="shared" si="1417"/>
        <v>0</v>
      </c>
      <c r="X1584" s="32">
        <f t="shared" si="1418"/>
        <v>0</v>
      </c>
      <c r="Y1584" s="32">
        <f t="shared" si="1453"/>
        <v>0</v>
      </c>
      <c r="Z1584" s="32">
        <f t="shared" si="1454"/>
        <v>0</v>
      </c>
      <c r="AA1584" s="32">
        <f t="shared" si="1455"/>
        <v>0</v>
      </c>
      <c r="AB1584" s="32">
        <f t="shared" si="1457"/>
        <v>16708.540000000001</v>
      </c>
      <c r="AC1584" s="32">
        <f t="shared" si="1458"/>
        <v>0</v>
      </c>
      <c r="AD1584" s="32">
        <f t="shared" si="1459"/>
        <v>0</v>
      </c>
      <c r="AE1584" s="32">
        <f t="shared" si="1456"/>
        <v>0</v>
      </c>
      <c r="AF1584" s="33"/>
      <c r="AG1584" s="34"/>
      <c r="AH1584" s="1" t="str">
        <f t="shared" si="1460"/>
        <v/>
      </c>
    </row>
    <row r="1585">
      <c r="A1585" s="14" t="s">
        <v>1027</v>
      </c>
      <c r="B1585" s="15" t="s">
        <v>48</v>
      </c>
      <c r="C1585" s="14"/>
      <c r="D1585" s="14"/>
      <c r="E1585" s="31" t="s">
        <v>49</v>
      </c>
      <c r="F1585" s="32"/>
      <c r="G1585" s="32"/>
      <c r="H1585" s="32"/>
      <c r="I1585" s="32"/>
      <c r="J1585" s="32"/>
      <c r="K1585" s="32"/>
      <c r="L1585" s="32"/>
      <c r="M1585" s="32"/>
      <c r="N1585" s="32"/>
      <c r="O1585" s="32">
        <f>O1587+O1586</f>
        <v>16708.540000000001</v>
      </c>
      <c r="P1585" s="32">
        <f>P1587+P1586</f>
        <v>0</v>
      </c>
      <c r="Q1585" s="32">
        <f>Q1587+Q1586</f>
        <v>0</v>
      </c>
      <c r="R1585" s="32">
        <f t="shared" si="1426"/>
        <v>16708.540000000001</v>
      </c>
      <c r="S1585" s="32">
        <f t="shared" si="1427"/>
        <v>0</v>
      </c>
      <c r="T1585" s="32">
        <f t="shared" si="1428"/>
        <v>0</v>
      </c>
      <c r="U1585" s="32">
        <f>U1587+U1586</f>
        <v>0</v>
      </c>
      <c r="V1585" s="32">
        <f t="shared" si="1416"/>
        <v>16708.540000000001</v>
      </c>
      <c r="W1585" s="32">
        <f t="shared" si="1417"/>
        <v>0</v>
      </c>
      <c r="X1585" s="32">
        <f t="shared" si="1418"/>
        <v>0</v>
      </c>
      <c r="Y1585" s="32">
        <f>Y1587+Y1586</f>
        <v>0</v>
      </c>
      <c r="Z1585" s="32">
        <f>Z1587+Z1586</f>
        <v>0</v>
      </c>
      <c r="AA1585" s="32">
        <f>AA1587+AA1586</f>
        <v>0</v>
      </c>
      <c r="AB1585" s="32">
        <f t="shared" si="1457"/>
        <v>16708.540000000001</v>
      </c>
      <c r="AC1585" s="32">
        <f t="shared" si="1458"/>
        <v>0</v>
      </c>
      <c r="AD1585" s="32">
        <f t="shared" si="1459"/>
        <v>0</v>
      </c>
      <c r="AE1585" s="32">
        <f>AE1587+AE1586</f>
        <v>0</v>
      </c>
      <c r="AF1585" s="33"/>
      <c r="AG1585" s="34"/>
      <c r="AH1585" s="1" t="str">
        <f t="shared" si="1460"/>
        <v/>
      </c>
    </row>
    <row r="1586">
      <c r="A1586" s="14" t="s">
        <v>1027</v>
      </c>
      <c r="B1586" s="15" t="s">
        <v>48</v>
      </c>
      <c r="C1586" s="14" t="s">
        <v>31</v>
      </c>
      <c r="D1586" s="14" t="s">
        <v>32</v>
      </c>
      <c r="E1586" s="31" t="s">
        <v>33</v>
      </c>
      <c r="F1586" s="32"/>
      <c r="G1586" s="32"/>
      <c r="H1586" s="32"/>
      <c r="I1586" s="32"/>
      <c r="J1586" s="32"/>
      <c r="K1586" s="32"/>
      <c r="L1586" s="32"/>
      <c r="M1586" s="32"/>
      <c r="N1586" s="32"/>
      <c r="O1586" s="32">
        <v>5086.6400000000003</v>
      </c>
      <c r="P1586" s="32"/>
      <c r="Q1586" s="32"/>
      <c r="R1586" s="32">
        <f t="shared" si="1426"/>
        <v>5086.6400000000003</v>
      </c>
      <c r="S1586" s="32">
        <f t="shared" si="1427"/>
        <v>0</v>
      </c>
      <c r="T1586" s="32">
        <f t="shared" si="1428"/>
        <v>0</v>
      </c>
      <c r="U1586" s="32"/>
      <c r="V1586" s="32">
        <f t="shared" si="1416"/>
        <v>5086.6400000000003</v>
      </c>
      <c r="W1586" s="32">
        <f t="shared" si="1417"/>
        <v>0</v>
      </c>
      <c r="X1586" s="32">
        <f t="shared" si="1418"/>
        <v>0</v>
      </c>
      <c r="Y1586" s="32"/>
      <c r="Z1586" s="32"/>
      <c r="AA1586" s="32"/>
      <c r="AB1586" s="32">
        <f t="shared" si="1457"/>
        <v>5086.6400000000003</v>
      </c>
      <c r="AC1586" s="32">
        <f t="shared" si="1458"/>
        <v>0</v>
      </c>
      <c r="AD1586" s="32">
        <f t="shared" si="1459"/>
        <v>0</v>
      </c>
      <c r="AE1586" s="32"/>
      <c r="AF1586" s="33"/>
      <c r="AG1586" s="34"/>
      <c r="AH1586" s="1" t="str">
        <f t="shared" si="1460"/>
        <v>0113</v>
      </c>
    </row>
    <row r="1587">
      <c r="A1587" s="14" t="s">
        <v>1027</v>
      </c>
      <c r="B1587" s="15" t="s">
        <v>48</v>
      </c>
      <c r="C1587" s="14" t="s">
        <v>51</v>
      </c>
      <c r="D1587" s="14" t="s">
        <v>172</v>
      </c>
      <c r="E1587" s="31" t="s">
        <v>173</v>
      </c>
      <c r="F1587" s="32"/>
      <c r="G1587" s="32"/>
      <c r="H1587" s="32"/>
      <c r="I1587" s="32"/>
      <c r="J1587" s="32"/>
      <c r="K1587" s="32"/>
      <c r="L1587" s="32"/>
      <c r="M1587" s="32"/>
      <c r="N1587" s="32"/>
      <c r="O1587" s="32">
        <f>11621.9</f>
        <v>11621.9</v>
      </c>
      <c r="P1587" s="32"/>
      <c r="Q1587" s="32"/>
      <c r="R1587" s="32">
        <f t="shared" si="1426"/>
        <v>11621.9</v>
      </c>
      <c r="S1587" s="32">
        <f t="shared" si="1427"/>
        <v>0</v>
      </c>
      <c r="T1587" s="32">
        <f t="shared" si="1428"/>
        <v>0</v>
      </c>
      <c r="U1587" s="32"/>
      <c r="V1587" s="32">
        <f t="shared" ref="V1587:V1650" si="1461">R1587+U1587</f>
        <v>11621.9</v>
      </c>
      <c r="W1587" s="32">
        <f t="shared" ref="W1587:W1650" si="1462">S1587</f>
        <v>0</v>
      </c>
      <c r="X1587" s="32">
        <f t="shared" ref="X1587:X1650" si="1463">T1587</f>
        <v>0</v>
      </c>
      <c r="Y1587" s="32"/>
      <c r="Z1587" s="32"/>
      <c r="AA1587" s="32"/>
      <c r="AB1587" s="32">
        <f t="shared" si="1457"/>
        <v>11621.9</v>
      </c>
      <c r="AC1587" s="32">
        <f t="shared" si="1458"/>
        <v>0</v>
      </c>
      <c r="AD1587" s="32">
        <f t="shared" si="1459"/>
        <v>0</v>
      </c>
      <c r="AE1587" s="32"/>
      <c r="AF1587" s="33"/>
      <c r="AG1587" s="34"/>
      <c r="AH1587" s="1" t="str">
        <f t="shared" si="1460"/>
        <v>0314</v>
      </c>
    </row>
    <row r="1588">
      <c r="A1588" s="14" t="s">
        <v>1029</v>
      </c>
      <c r="B1588" s="15"/>
      <c r="C1588" s="14"/>
      <c r="D1588" s="14"/>
      <c r="E1588" s="35" t="s">
        <v>1030</v>
      </c>
      <c r="F1588" s="32"/>
      <c r="G1588" s="32"/>
      <c r="H1588" s="32"/>
      <c r="I1588" s="32"/>
      <c r="J1588" s="32"/>
      <c r="K1588" s="32"/>
      <c r="L1588" s="32"/>
      <c r="M1588" s="32"/>
      <c r="N1588" s="32"/>
      <c r="O1588" s="32"/>
      <c r="P1588" s="32"/>
      <c r="Q1588" s="32"/>
      <c r="R1588" s="32"/>
      <c r="S1588" s="32"/>
      <c r="T1588" s="32"/>
      <c r="U1588" s="32"/>
      <c r="V1588" s="32"/>
      <c r="W1588" s="32"/>
      <c r="X1588" s="32"/>
      <c r="Y1588" s="32">
        <f t="shared" ref="Y1588:Y1595" si="1464">Y1589</f>
        <v>459.13600000000002</v>
      </c>
      <c r="Z1588" s="32">
        <f t="shared" ref="Z1588:Z1595" si="1465">Z1589</f>
        <v>0</v>
      </c>
      <c r="AA1588" s="32">
        <f t="shared" ref="AA1588:AA1595" si="1466">AA1589</f>
        <v>0</v>
      </c>
      <c r="AB1588" s="32">
        <f t="shared" si="1457"/>
        <v>459.13600000000002</v>
      </c>
      <c r="AC1588" s="32">
        <f t="shared" si="1458"/>
        <v>0</v>
      </c>
      <c r="AD1588" s="32">
        <f t="shared" si="1459"/>
        <v>0</v>
      </c>
      <c r="AE1588" s="32">
        <f t="shared" ref="AE1588:AE1595" si="1467">AE1589</f>
        <v>0</v>
      </c>
      <c r="AF1588" s="33"/>
      <c r="AG1588" s="34"/>
      <c r="AH1588" s="1" t="str">
        <f t="shared" si="1460"/>
        <v/>
      </c>
    </row>
    <row r="1589">
      <c r="A1589" s="14" t="s">
        <v>1029</v>
      </c>
      <c r="B1589" s="15" t="s">
        <v>44</v>
      </c>
      <c r="C1589" s="14"/>
      <c r="D1589" s="14"/>
      <c r="E1589" s="31" t="s">
        <v>45</v>
      </c>
      <c r="F1589" s="32"/>
      <c r="G1589" s="32"/>
      <c r="H1589" s="32"/>
      <c r="I1589" s="32"/>
      <c r="J1589" s="32"/>
      <c r="K1589" s="32"/>
      <c r="L1589" s="32"/>
      <c r="M1589" s="32"/>
      <c r="N1589" s="32"/>
      <c r="O1589" s="32"/>
      <c r="P1589" s="32"/>
      <c r="Q1589" s="32"/>
      <c r="R1589" s="32"/>
      <c r="S1589" s="32"/>
      <c r="T1589" s="32"/>
      <c r="U1589" s="32"/>
      <c r="V1589" s="32"/>
      <c r="W1589" s="32"/>
      <c r="X1589" s="32"/>
      <c r="Y1589" s="32">
        <f t="shared" si="1464"/>
        <v>459.13600000000002</v>
      </c>
      <c r="Z1589" s="32">
        <f t="shared" si="1465"/>
        <v>0</v>
      </c>
      <c r="AA1589" s="32">
        <f t="shared" si="1466"/>
        <v>0</v>
      </c>
      <c r="AB1589" s="32">
        <f t="shared" si="1457"/>
        <v>459.13600000000002</v>
      </c>
      <c r="AC1589" s="32">
        <f t="shared" si="1458"/>
        <v>0</v>
      </c>
      <c r="AD1589" s="32">
        <f t="shared" si="1459"/>
        <v>0</v>
      </c>
      <c r="AE1589" s="32">
        <f t="shared" si="1467"/>
        <v>0</v>
      </c>
      <c r="AF1589" s="33"/>
      <c r="AG1589" s="34"/>
      <c r="AH1589" s="1" t="str">
        <f t="shared" si="1460"/>
        <v/>
      </c>
    </row>
    <row r="1590">
      <c r="A1590" s="14" t="s">
        <v>1029</v>
      </c>
      <c r="B1590" s="15">
        <v>800</v>
      </c>
      <c r="C1590" s="14" t="s">
        <v>50</v>
      </c>
      <c r="D1590" s="14" t="s">
        <v>31</v>
      </c>
      <c r="E1590" s="31" t="s">
        <v>722</v>
      </c>
      <c r="F1590" s="32"/>
      <c r="G1590" s="32"/>
      <c r="H1590" s="32"/>
      <c r="I1590" s="32"/>
      <c r="J1590" s="32"/>
      <c r="K1590" s="32"/>
      <c r="L1590" s="32"/>
      <c r="M1590" s="32"/>
      <c r="N1590" s="32"/>
      <c r="O1590" s="32"/>
      <c r="P1590" s="32"/>
      <c r="Q1590" s="32"/>
      <c r="R1590" s="32"/>
      <c r="S1590" s="32"/>
      <c r="T1590" s="32"/>
      <c r="U1590" s="32"/>
      <c r="V1590" s="32"/>
      <c r="W1590" s="32"/>
      <c r="X1590" s="32"/>
      <c r="Y1590" s="32">
        <v>459.13600000000002</v>
      </c>
      <c r="Z1590" s="32"/>
      <c r="AA1590" s="32"/>
      <c r="AB1590" s="32">
        <f t="shared" si="1457"/>
        <v>459.13600000000002</v>
      </c>
      <c r="AC1590" s="32">
        <f t="shared" si="1458"/>
        <v>0</v>
      </c>
      <c r="AD1590" s="32">
        <f t="shared" si="1459"/>
        <v>0</v>
      </c>
      <c r="AE1590" s="32"/>
      <c r="AF1590" s="33"/>
      <c r="AG1590" s="34"/>
      <c r="AH1590" s="1" t="str">
        <f t="shared" si="1460"/>
        <v>0501</v>
      </c>
    </row>
    <row r="1591" ht="78.75">
      <c r="A1591" s="14" t="s">
        <v>1031</v>
      </c>
      <c r="B1591" s="15"/>
      <c r="C1591" s="14"/>
      <c r="D1591" s="14"/>
      <c r="E1591" s="31" t="s">
        <v>1032</v>
      </c>
      <c r="F1591" s="32">
        <f t="shared" si="1443"/>
        <v>69.700000000000003</v>
      </c>
      <c r="G1591" s="32">
        <f t="shared" si="1444"/>
        <v>71.699999999999989</v>
      </c>
      <c r="H1591" s="32">
        <f t="shared" si="1445"/>
        <v>71.699999999999989</v>
      </c>
      <c r="I1591" s="32">
        <f t="shared" si="1446"/>
        <v>0</v>
      </c>
      <c r="J1591" s="32">
        <f t="shared" si="1447"/>
        <v>0</v>
      </c>
      <c r="K1591" s="32">
        <f t="shared" si="1448"/>
        <v>0</v>
      </c>
      <c r="L1591" s="32">
        <f t="shared" ref="L1585:L1648" si="1468">F1591+I1591</f>
        <v>69.700000000000003</v>
      </c>
      <c r="M1591" s="32">
        <f t="shared" ref="M1585:M1648" si="1469">G1591+J1591</f>
        <v>71.699999999999989</v>
      </c>
      <c r="N1591" s="32">
        <f t="shared" ref="N1585:N1648" si="1470">H1591+K1591</f>
        <v>71.699999999999989</v>
      </c>
      <c r="O1591" s="32">
        <f t="shared" si="1449"/>
        <v>0</v>
      </c>
      <c r="P1591" s="32">
        <f t="shared" si="1450"/>
        <v>0</v>
      </c>
      <c r="Q1591" s="32">
        <f t="shared" si="1451"/>
        <v>0</v>
      </c>
      <c r="R1591" s="32">
        <f t="shared" si="1426"/>
        <v>69.700000000000003</v>
      </c>
      <c r="S1591" s="32">
        <f t="shared" si="1427"/>
        <v>71.699999999999989</v>
      </c>
      <c r="T1591" s="32">
        <f t="shared" si="1428"/>
        <v>71.699999999999989</v>
      </c>
      <c r="U1591" s="32">
        <f t="shared" ref="U1591:U1595" si="1471">U1592</f>
        <v>0</v>
      </c>
      <c r="V1591" s="32">
        <f t="shared" si="1461"/>
        <v>69.700000000000003</v>
      </c>
      <c r="W1591" s="32">
        <f t="shared" si="1462"/>
        <v>71.699999999999989</v>
      </c>
      <c r="X1591" s="32">
        <f t="shared" si="1463"/>
        <v>71.699999999999989</v>
      </c>
      <c r="Y1591" s="32">
        <f t="shared" si="1464"/>
        <v>0</v>
      </c>
      <c r="Z1591" s="32">
        <f t="shared" si="1465"/>
        <v>0</v>
      </c>
      <c r="AA1591" s="32">
        <f t="shared" si="1466"/>
        <v>0</v>
      </c>
      <c r="AB1591" s="32">
        <f t="shared" si="1457"/>
        <v>69.700000000000003</v>
      </c>
      <c r="AC1591" s="32">
        <f t="shared" si="1458"/>
        <v>71.699999999999989</v>
      </c>
      <c r="AD1591" s="32">
        <f t="shared" si="1459"/>
        <v>71.699999999999989</v>
      </c>
      <c r="AE1591" s="32">
        <f t="shared" si="1467"/>
        <v>0</v>
      </c>
      <c r="AF1591" s="33"/>
      <c r="AG1591" s="34"/>
      <c r="AH1591" s="1" t="str">
        <f t="shared" si="1460"/>
        <v/>
      </c>
    </row>
    <row r="1592" ht="94.5">
      <c r="A1592" s="14" t="s">
        <v>1031</v>
      </c>
      <c r="B1592" s="15" t="s">
        <v>151</v>
      </c>
      <c r="C1592" s="14"/>
      <c r="D1592" s="14"/>
      <c r="E1592" s="31" t="s">
        <v>152</v>
      </c>
      <c r="F1592" s="32">
        <f t="shared" si="1443"/>
        <v>69.700000000000003</v>
      </c>
      <c r="G1592" s="32">
        <f t="shared" si="1444"/>
        <v>71.699999999999989</v>
      </c>
      <c r="H1592" s="32">
        <f t="shared" si="1445"/>
        <v>71.699999999999989</v>
      </c>
      <c r="I1592" s="32">
        <f t="shared" si="1446"/>
        <v>0</v>
      </c>
      <c r="J1592" s="32">
        <f t="shared" si="1447"/>
        <v>0</v>
      </c>
      <c r="K1592" s="32">
        <f t="shared" si="1448"/>
        <v>0</v>
      </c>
      <c r="L1592" s="32">
        <f t="shared" si="1468"/>
        <v>69.700000000000003</v>
      </c>
      <c r="M1592" s="32">
        <f t="shared" si="1469"/>
        <v>71.699999999999989</v>
      </c>
      <c r="N1592" s="32">
        <f t="shared" si="1470"/>
        <v>71.699999999999989</v>
      </c>
      <c r="O1592" s="32">
        <f t="shared" si="1449"/>
        <v>0</v>
      </c>
      <c r="P1592" s="32">
        <f t="shared" si="1450"/>
        <v>0</v>
      </c>
      <c r="Q1592" s="32">
        <f t="shared" si="1451"/>
        <v>0</v>
      </c>
      <c r="R1592" s="32">
        <f t="shared" ref="R1592:R1655" si="1472">L1592+O1592</f>
        <v>69.700000000000003</v>
      </c>
      <c r="S1592" s="32">
        <f t="shared" ref="S1592:S1655" si="1473">M1592+P1592</f>
        <v>71.699999999999989</v>
      </c>
      <c r="T1592" s="32">
        <f t="shared" ref="T1592:T1655" si="1474">N1592+Q1592</f>
        <v>71.699999999999989</v>
      </c>
      <c r="U1592" s="32">
        <f t="shared" si="1471"/>
        <v>0</v>
      </c>
      <c r="V1592" s="32">
        <f t="shared" si="1461"/>
        <v>69.700000000000003</v>
      </c>
      <c r="W1592" s="32">
        <f t="shared" si="1462"/>
        <v>71.699999999999989</v>
      </c>
      <c r="X1592" s="32">
        <f t="shared" si="1463"/>
        <v>71.699999999999989</v>
      </c>
      <c r="Y1592" s="32">
        <f t="shared" si="1464"/>
        <v>0</v>
      </c>
      <c r="Z1592" s="32">
        <f t="shared" si="1465"/>
        <v>0</v>
      </c>
      <c r="AA1592" s="32">
        <f t="shared" si="1466"/>
        <v>0</v>
      </c>
      <c r="AB1592" s="32">
        <f t="shared" si="1457"/>
        <v>69.700000000000003</v>
      </c>
      <c r="AC1592" s="32">
        <f t="shared" si="1458"/>
        <v>71.699999999999989</v>
      </c>
      <c r="AD1592" s="32">
        <f t="shared" si="1459"/>
        <v>71.699999999999989</v>
      </c>
      <c r="AE1592" s="32">
        <f t="shared" si="1467"/>
        <v>0</v>
      </c>
      <c r="AF1592" s="33"/>
      <c r="AG1592" s="34"/>
      <c r="AH1592" s="1" t="str">
        <f t="shared" si="1460"/>
        <v/>
      </c>
    </row>
    <row r="1593">
      <c r="A1593" s="14" t="s">
        <v>1031</v>
      </c>
      <c r="B1593" s="15" t="s">
        <v>151</v>
      </c>
      <c r="C1593" s="14" t="s">
        <v>238</v>
      </c>
      <c r="D1593" s="14" t="s">
        <v>69</v>
      </c>
      <c r="E1593" s="31" t="s">
        <v>694</v>
      </c>
      <c r="F1593" s="32">
        <v>69.700000000000003</v>
      </c>
      <c r="G1593" s="32">
        <v>71.699999999999989</v>
      </c>
      <c r="H1593" s="32">
        <v>71.699999999999989</v>
      </c>
      <c r="I1593" s="32"/>
      <c r="J1593" s="32"/>
      <c r="K1593" s="32"/>
      <c r="L1593" s="32">
        <f t="shared" si="1468"/>
        <v>69.700000000000003</v>
      </c>
      <c r="M1593" s="32">
        <f t="shared" si="1469"/>
        <v>71.699999999999989</v>
      </c>
      <c r="N1593" s="32">
        <f t="shared" si="1470"/>
        <v>71.699999999999989</v>
      </c>
      <c r="O1593" s="32"/>
      <c r="P1593" s="32"/>
      <c r="Q1593" s="32"/>
      <c r="R1593" s="32">
        <f t="shared" si="1472"/>
        <v>69.700000000000003</v>
      </c>
      <c r="S1593" s="32">
        <f t="shared" si="1473"/>
        <v>71.699999999999989</v>
      </c>
      <c r="T1593" s="32">
        <f t="shared" si="1474"/>
        <v>71.699999999999989</v>
      </c>
      <c r="U1593" s="32"/>
      <c r="V1593" s="32">
        <f t="shared" si="1461"/>
        <v>69.700000000000003</v>
      </c>
      <c r="W1593" s="32">
        <f t="shared" si="1462"/>
        <v>71.699999999999989</v>
      </c>
      <c r="X1593" s="32">
        <f t="shared" si="1463"/>
        <v>71.699999999999989</v>
      </c>
      <c r="Y1593" s="32"/>
      <c r="Z1593" s="32"/>
      <c r="AA1593" s="32"/>
      <c r="AB1593" s="32">
        <f t="shared" si="1457"/>
        <v>69.700000000000003</v>
      </c>
      <c r="AC1593" s="32">
        <f t="shared" si="1458"/>
        <v>71.699999999999989</v>
      </c>
      <c r="AD1593" s="32">
        <f t="shared" si="1459"/>
        <v>71.699999999999989</v>
      </c>
      <c r="AE1593" s="32"/>
      <c r="AF1593" s="33"/>
      <c r="AG1593" s="34"/>
      <c r="AH1593" s="1" t="str">
        <f t="shared" si="1460"/>
        <v>0408</v>
      </c>
    </row>
    <row r="1594" ht="31.5">
      <c r="A1594" s="14" t="s">
        <v>1033</v>
      </c>
      <c r="B1594" s="15"/>
      <c r="C1594" s="14"/>
      <c r="D1594" s="14"/>
      <c r="E1594" s="31" t="s">
        <v>1034</v>
      </c>
      <c r="F1594" s="32">
        <f t="shared" si="1443"/>
        <v>5111.1000000000004</v>
      </c>
      <c r="G1594" s="32">
        <f t="shared" si="1444"/>
        <v>5111.1000000000004</v>
      </c>
      <c r="H1594" s="32">
        <f t="shared" si="1445"/>
        <v>5111.1000000000004</v>
      </c>
      <c r="I1594" s="32">
        <f t="shared" si="1446"/>
        <v>0</v>
      </c>
      <c r="J1594" s="32">
        <f t="shared" si="1447"/>
        <v>0</v>
      </c>
      <c r="K1594" s="32">
        <f t="shared" si="1448"/>
        <v>0</v>
      </c>
      <c r="L1594" s="32">
        <f t="shared" si="1468"/>
        <v>5111.1000000000004</v>
      </c>
      <c r="M1594" s="32">
        <f t="shared" si="1469"/>
        <v>5111.1000000000004</v>
      </c>
      <c r="N1594" s="32">
        <f t="shared" si="1470"/>
        <v>5111.1000000000004</v>
      </c>
      <c r="O1594" s="32">
        <f t="shared" si="1449"/>
        <v>0</v>
      </c>
      <c r="P1594" s="32">
        <f t="shared" si="1450"/>
        <v>0</v>
      </c>
      <c r="Q1594" s="32">
        <f t="shared" si="1451"/>
        <v>0</v>
      </c>
      <c r="R1594" s="32">
        <f t="shared" si="1472"/>
        <v>5111.1000000000004</v>
      </c>
      <c r="S1594" s="32">
        <f t="shared" si="1473"/>
        <v>5111.1000000000004</v>
      </c>
      <c r="T1594" s="32">
        <f t="shared" si="1474"/>
        <v>5111.1000000000004</v>
      </c>
      <c r="U1594" s="32">
        <f t="shared" si="1471"/>
        <v>0</v>
      </c>
      <c r="V1594" s="32">
        <f t="shared" si="1461"/>
        <v>5111.1000000000004</v>
      </c>
      <c r="W1594" s="32">
        <f t="shared" si="1462"/>
        <v>5111.1000000000004</v>
      </c>
      <c r="X1594" s="32">
        <f t="shared" si="1463"/>
        <v>5111.1000000000004</v>
      </c>
      <c r="Y1594" s="32">
        <f t="shared" si="1464"/>
        <v>0</v>
      </c>
      <c r="Z1594" s="32">
        <f t="shared" si="1465"/>
        <v>0</v>
      </c>
      <c r="AA1594" s="32">
        <f t="shared" si="1466"/>
        <v>0</v>
      </c>
      <c r="AB1594" s="32">
        <f t="shared" si="1457"/>
        <v>5111.1000000000004</v>
      </c>
      <c r="AC1594" s="32">
        <f t="shared" si="1458"/>
        <v>5111.1000000000004</v>
      </c>
      <c r="AD1594" s="32">
        <f t="shared" si="1459"/>
        <v>5111.1000000000004</v>
      </c>
      <c r="AE1594" s="32">
        <f t="shared" si="1467"/>
        <v>0</v>
      </c>
      <c r="AF1594" s="33"/>
      <c r="AG1594" s="34"/>
      <c r="AH1594" s="1" t="str">
        <f t="shared" si="1460"/>
        <v/>
      </c>
    </row>
    <row r="1595" ht="31.5">
      <c r="A1595" s="14" t="s">
        <v>1033</v>
      </c>
      <c r="B1595" s="15" t="s">
        <v>48</v>
      </c>
      <c r="C1595" s="14"/>
      <c r="D1595" s="14"/>
      <c r="E1595" s="31" t="s">
        <v>49</v>
      </c>
      <c r="F1595" s="32">
        <f t="shared" si="1443"/>
        <v>5111.1000000000004</v>
      </c>
      <c r="G1595" s="32">
        <f t="shared" si="1444"/>
        <v>5111.1000000000004</v>
      </c>
      <c r="H1595" s="32">
        <f t="shared" si="1445"/>
        <v>5111.1000000000004</v>
      </c>
      <c r="I1595" s="32">
        <f t="shared" si="1446"/>
        <v>0</v>
      </c>
      <c r="J1595" s="32">
        <f t="shared" si="1447"/>
        <v>0</v>
      </c>
      <c r="K1595" s="32">
        <f t="shared" si="1448"/>
        <v>0</v>
      </c>
      <c r="L1595" s="32">
        <f t="shared" si="1468"/>
        <v>5111.1000000000004</v>
      </c>
      <c r="M1595" s="32">
        <f t="shared" si="1469"/>
        <v>5111.1000000000004</v>
      </c>
      <c r="N1595" s="32">
        <f t="shared" si="1470"/>
        <v>5111.1000000000004</v>
      </c>
      <c r="O1595" s="32">
        <f t="shared" si="1449"/>
        <v>0</v>
      </c>
      <c r="P1595" s="32">
        <f t="shared" si="1450"/>
        <v>0</v>
      </c>
      <c r="Q1595" s="32">
        <f t="shared" si="1451"/>
        <v>0</v>
      </c>
      <c r="R1595" s="32">
        <f t="shared" si="1472"/>
        <v>5111.1000000000004</v>
      </c>
      <c r="S1595" s="32">
        <f t="shared" si="1473"/>
        <v>5111.1000000000004</v>
      </c>
      <c r="T1595" s="32">
        <f t="shared" si="1474"/>
        <v>5111.1000000000004</v>
      </c>
      <c r="U1595" s="32">
        <f t="shared" si="1471"/>
        <v>0</v>
      </c>
      <c r="V1595" s="32">
        <f t="shared" si="1461"/>
        <v>5111.1000000000004</v>
      </c>
      <c r="W1595" s="32">
        <f t="shared" si="1462"/>
        <v>5111.1000000000004</v>
      </c>
      <c r="X1595" s="32">
        <f t="shared" si="1463"/>
        <v>5111.1000000000004</v>
      </c>
      <c r="Y1595" s="32">
        <f t="shared" si="1464"/>
        <v>0</v>
      </c>
      <c r="Z1595" s="32">
        <f t="shared" si="1465"/>
        <v>0</v>
      </c>
      <c r="AA1595" s="32">
        <f t="shared" si="1466"/>
        <v>0</v>
      </c>
      <c r="AB1595" s="32">
        <f t="shared" si="1457"/>
        <v>5111.1000000000004</v>
      </c>
      <c r="AC1595" s="32">
        <f t="shared" si="1458"/>
        <v>5111.1000000000004</v>
      </c>
      <c r="AD1595" s="32">
        <f t="shared" si="1459"/>
        <v>5111.1000000000004</v>
      </c>
      <c r="AE1595" s="32">
        <f t="shared" si="1467"/>
        <v>0</v>
      </c>
      <c r="AF1595" s="33"/>
      <c r="AG1595" s="34"/>
      <c r="AH1595" s="1" t="str">
        <f t="shared" si="1460"/>
        <v/>
      </c>
    </row>
    <row r="1596" ht="47.25">
      <c r="A1596" s="14" t="s">
        <v>1033</v>
      </c>
      <c r="B1596" s="15" t="s">
        <v>48</v>
      </c>
      <c r="C1596" s="14" t="s">
        <v>51</v>
      </c>
      <c r="D1596" s="14" t="s">
        <v>172</v>
      </c>
      <c r="E1596" s="31" t="s">
        <v>173</v>
      </c>
      <c r="F1596" s="32">
        <v>5111.1000000000004</v>
      </c>
      <c r="G1596" s="32">
        <v>5111.1000000000004</v>
      </c>
      <c r="H1596" s="32">
        <v>5111.1000000000004</v>
      </c>
      <c r="I1596" s="32"/>
      <c r="J1596" s="32"/>
      <c r="K1596" s="32"/>
      <c r="L1596" s="32">
        <f t="shared" si="1468"/>
        <v>5111.1000000000004</v>
      </c>
      <c r="M1596" s="32">
        <f t="shared" si="1469"/>
        <v>5111.1000000000004</v>
      </c>
      <c r="N1596" s="32">
        <f t="shared" si="1470"/>
        <v>5111.1000000000004</v>
      </c>
      <c r="O1596" s="32"/>
      <c r="P1596" s="32"/>
      <c r="Q1596" s="32"/>
      <c r="R1596" s="32">
        <f t="shared" si="1472"/>
        <v>5111.1000000000004</v>
      </c>
      <c r="S1596" s="32">
        <f t="shared" si="1473"/>
        <v>5111.1000000000004</v>
      </c>
      <c r="T1596" s="32">
        <f t="shared" si="1474"/>
        <v>5111.1000000000004</v>
      </c>
      <c r="U1596" s="32"/>
      <c r="V1596" s="32">
        <f t="shared" si="1461"/>
        <v>5111.1000000000004</v>
      </c>
      <c r="W1596" s="32">
        <f t="shared" si="1462"/>
        <v>5111.1000000000004</v>
      </c>
      <c r="X1596" s="32">
        <f t="shared" si="1463"/>
        <v>5111.1000000000004</v>
      </c>
      <c r="Y1596" s="32"/>
      <c r="Z1596" s="32"/>
      <c r="AA1596" s="32"/>
      <c r="AB1596" s="32">
        <f t="shared" si="1457"/>
        <v>5111.1000000000004</v>
      </c>
      <c r="AC1596" s="32">
        <f t="shared" si="1458"/>
        <v>5111.1000000000004</v>
      </c>
      <c r="AD1596" s="32">
        <f t="shared" si="1459"/>
        <v>5111.1000000000004</v>
      </c>
      <c r="AE1596" s="32"/>
      <c r="AF1596" s="33"/>
      <c r="AG1596" s="34"/>
      <c r="AH1596" s="1" t="str">
        <f t="shared" si="1460"/>
        <v>0314</v>
      </c>
    </row>
    <row r="1597" ht="47.25">
      <c r="A1597" s="14" t="s">
        <v>1035</v>
      </c>
      <c r="B1597" s="15"/>
      <c r="C1597" s="14"/>
      <c r="D1597" s="14"/>
      <c r="E1597" s="31" t="s">
        <v>1036</v>
      </c>
      <c r="F1597" s="32">
        <f>F1598+F1600</f>
        <v>26416.700000000001</v>
      </c>
      <c r="G1597" s="32">
        <f>G1598+G1600</f>
        <v>27139.599999999999</v>
      </c>
      <c r="H1597" s="32">
        <f>H1598+H1600</f>
        <v>27139.599999999999</v>
      </c>
      <c r="I1597" s="32">
        <f>I1598+I1600</f>
        <v>0</v>
      </c>
      <c r="J1597" s="32">
        <f>J1598+J1600</f>
        <v>0</v>
      </c>
      <c r="K1597" s="32">
        <f>K1598+K1600</f>
        <v>0</v>
      </c>
      <c r="L1597" s="32">
        <f t="shared" si="1468"/>
        <v>26416.700000000001</v>
      </c>
      <c r="M1597" s="32">
        <f t="shared" si="1469"/>
        <v>27139.599999999999</v>
      </c>
      <c r="N1597" s="32">
        <f t="shared" si="1470"/>
        <v>27139.599999999999</v>
      </c>
      <c r="O1597" s="32">
        <f>O1598+O1600</f>
        <v>0</v>
      </c>
      <c r="P1597" s="32">
        <f>P1598+P1600</f>
        <v>0</v>
      </c>
      <c r="Q1597" s="32">
        <f>Q1598+Q1600</f>
        <v>0</v>
      </c>
      <c r="R1597" s="32">
        <f t="shared" si="1472"/>
        <v>26416.700000000001</v>
      </c>
      <c r="S1597" s="32">
        <f t="shared" si="1473"/>
        <v>27139.599999999999</v>
      </c>
      <c r="T1597" s="32">
        <f t="shared" si="1474"/>
        <v>27139.599999999999</v>
      </c>
      <c r="U1597" s="32">
        <f>U1598+U1600</f>
        <v>0</v>
      </c>
      <c r="V1597" s="32">
        <f t="shared" si="1461"/>
        <v>26416.700000000001</v>
      </c>
      <c r="W1597" s="32">
        <f t="shared" si="1462"/>
        <v>27139.599999999999</v>
      </c>
      <c r="X1597" s="32">
        <f t="shared" si="1463"/>
        <v>27139.599999999999</v>
      </c>
      <c r="Y1597" s="32">
        <f>Y1598+Y1600</f>
        <v>0</v>
      </c>
      <c r="Z1597" s="32">
        <f>Z1598+Z1600</f>
        <v>0</v>
      </c>
      <c r="AA1597" s="32">
        <f>AA1598+AA1600</f>
        <v>0</v>
      </c>
      <c r="AB1597" s="32">
        <f t="shared" si="1457"/>
        <v>26416.700000000001</v>
      </c>
      <c r="AC1597" s="32">
        <f t="shared" si="1458"/>
        <v>27139.599999999999</v>
      </c>
      <c r="AD1597" s="32">
        <f t="shared" si="1459"/>
        <v>27139.599999999999</v>
      </c>
      <c r="AE1597" s="32">
        <f>AE1598+AE1600</f>
        <v>0</v>
      </c>
      <c r="AF1597" s="33"/>
      <c r="AG1597" s="34"/>
      <c r="AH1597" s="1" t="str">
        <f t="shared" si="1460"/>
        <v/>
      </c>
    </row>
    <row r="1598" ht="94.5">
      <c r="A1598" s="14" t="s">
        <v>1035</v>
      </c>
      <c r="B1598" s="15" t="s">
        <v>151</v>
      </c>
      <c r="C1598" s="14"/>
      <c r="D1598" s="14"/>
      <c r="E1598" s="31" t="s">
        <v>152</v>
      </c>
      <c r="F1598" s="32">
        <f>F1599</f>
        <v>12589.5</v>
      </c>
      <c r="G1598" s="32">
        <f>G1599</f>
        <v>12951.1</v>
      </c>
      <c r="H1598" s="32">
        <f>H1599</f>
        <v>12951.1</v>
      </c>
      <c r="I1598" s="32">
        <f>I1599</f>
        <v>0</v>
      </c>
      <c r="J1598" s="32">
        <f>J1599</f>
        <v>0</v>
      </c>
      <c r="K1598" s="32">
        <f>K1599</f>
        <v>0</v>
      </c>
      <c r="L1598" s="32">
        <f t="shared" si="1468"/>
        <v>12589.5</v>
      </c>
      <c r="M1598" s="32">
        <f t="shared" si="1469"/>
        <v>12951.1</v>
      </c>
      <c r="N1598" s="32">
        <f t="shared" si="1470"/>
        <v>12951.1</v>
      </c>
      <c r="O1598" s="32">
        <f>O1599</f>
        <v>0</v>
      </c>
      <c r="P1598" s="32">
        <f>P1599</f>
        <v>0</v>
      </c>
      <c r="Q1598" s="32">
        <f>Q1599</f>
        <v>0</v>
      </c>
      <c r="R1598" s="32">
        <f t="shared" si="1472"/>
        <v>12589.5</v>
      </c>
      <c r="S1598" s="32">
        <f t="shared" si="1473"/>
        <v>12951.1</v>
      </c>
      <c r="T1598" s="32">
        <f t="shared" si="1474"/>
        <v>12951.1</v>
      </c>
      <c r="U1598" s="32">
        <f>U1599</f>
        <v>0</v>
      </c>
      <c r="V1598" s="32">
        <f t="shared" si="1461"/>
        <v>12589.5</v>
      </c>
      <c r="W1598" s="32">
        <f t="shared" si="1462"/>
        <v>12951.1</v>
      </c>
      <c r="X1598" s="32">
        <f t="shared" si="1463"/>
        <v>12951.1</v>
      </c>
      <c r="Y1598" s="32">
        <f>Y1599</f>
        <v>0</v>
      </c>
      <c r="Z1598" s="32">
        <f>Z1599</f>
        <v>0</v>
      </c>
      <c r="AA1598" s="32">
        <f>AA1599</f>
        <v>0</v>
      </c>
      <c r="AB1598" s="32">
        <f t="shared" si="1457"/>
        <v>12589.5</v>
      </c>
      <c r="AC1598" s="32">
        <f t="shared" si="1458"/>
        <v>12951.1</v>
      </c>
      <c r="AD1598" s="32">
        <f t="shared" si="1459"/>
        <v>12951.1</v>
      </c>
      <c r="AE1598" s="32">
        <f>AE1599</f>
        <v>0</v>
      </c>
      <c r="AF1598" s="33"/>
      <c r="AG1598" s="34"/>
      <c r="AH1598" s="1" t="str">
        <f t="shared" si="1460"/>
        <v/>
      </c>
    </row>
    <row r="1599" ht="47.25">
      <c r="A1599" s="14" t="s">
        <v>1035</v>
      </c>
      <c r="B1599" s="15" t="s">
        <v>151</v>
      </c>
      <c r="C1599" s="14" t="s">
        <v>51</v>
      </c>
      <c r="D1599" s="14" t="s">
        <v>172</v>
      </c>
      <c r="E1599" s="31" t="s">
        <v>173</v>
      </c>
      <c r="F1599" s="32">
        <v>12589.5</v>
      </c>
      <c r="G1599" s="32">
        <v>12951.1</v>
      </c>
      <c r="H1599" s="32">
        <v>12951.1</v>
      </c>
      <c r="I1599" s="32"/>
      <c r="J1599" s="32"/>
      <c r="K1599" s="32"/>
      <c r="L1599" s="32">
        <f t="shared" si="1468"/>
        <v>12589.5</v>
      </c>
      <c r="M1599" s="32">
        <f t="shared" si="1469"/>
        <v>12951.1</v>
      </c>
      <c r="N1599" s="32">
        <f t="shared" si="1470"/>
        <v>12951.1</v>
      </c>
      <c r="O1599" s="32"/>
      <c r="P1599" s="32"/>
      <c r="Q1599" s="32"/>
      <c r="R1599" s="32">
        <f t="shared" si="1472"/>
        <v>12589.5</v>
      </c>
      <c r="S1599" s="32">
        <f t="shared" si="1473"/>
        <v>12951.1</v>
      </c>
      <c r="T1599" s="32">
        <f t="shared" si="1474"/>
        <v>12951.1</v>
      </c>
      <c r="U1599" s="32"/>
      <c r="V1599" s="32">
        <f t="shared" si="1461"/>
        <v>12589.5</v>
      </c>
      <c r="W1599" s="32">
        <f t="shared" si="1462"/>
        <v>12951.1</v>
      </c>
      <c r="X1599" s="32">
        <f t="shared" si="1463"/>
        <v>12951.1</v>
      </c>
      <c r="Y1599" s="32"/>
      <c r="Z1599" s="32"/>
      <c r="AA1599" s="32"/>
      <c r="AB1599" s="32">
        <f t="shared" si="1457"/>
        <v>12589.5</v>
      </c>
      <c r="AC1599" s="32">
        <f t="shared" si="1458"/>
        <v>12951.1</v>
      </c>
      <c r="AD1599" s="32">
        <f t="shared" si="1459"/>
        <v>12951.1</v>
      </c>
      <c r="AE1599" s="32"/>
      <c r="AF1599" s="33"/>
      <c r="AG1599" s="34"/>
      <c r="AH1599" s="1" t="str">
        <f t="shared" si="1460"/>
        <v>0314</v>
      </c>
    </row>
    <row r="1600" ht="31.5">
      <c r="A1600" s="14" t="s">
        <v>1035</v>
      </c>
      <c r="B1600" s="15" t="s">
        <v>48</v>
      </c>
      <c r="C1600" s="14"/>
      <c r="D1600" s="14"/>
      <c r="E1600" s="31" t="s">
        <v>49</v>
      </c>
      <c r="F1600" s="32">
        <f>F1601</f>
        <v>13827.200000000001</v>
      </c>
      <c r="G1600" s="32">
        <f>G1601</f>
        <v>14188.5</v>
      </c>
      <c r="H1600" s="32">
        <f>H1601</f>
        <v>14188.5</v>
      </c>
      <c r="I1600" s="32">
        <f>I1601</f>
        <v>0</v>
      </c>
      <c r="J1600" s="32">
        <f>J1601</f>
        <v>0</v>
      </c>
      <c r="K1600" s="32">
        <f>K1601</f>
        <v>0</v>
      </c>
      <c r="L1600" s="32">
        <f t="shared" si="1468"/>
        <v>13827.200000000001</v>
      </c>
      <c r="M1600" s="32">
        <f t="shared" si="1469"/>
        <v>14188.5</v>
      </c>
      <c r="N1600" s="32">
        <f t="shared" si="1470"/>
        <v>14188.5</v>
      </c>
      <c r="O1600" s="32">
        <f>O1601</f>
        <v>0</v>
      </c>
      <c r="P1600" s="32">
        <f>P1601</f>
        <v>0</v>
      </c>
      <c r="Q1600" s="32">
        <f>Q1601</f>
        <v>0</v>
      </c>
      <c r="R1600" s="32">
        <f t="shared" si="1472"/>
        <v>13827.200000000001</v>
      </c>
      <c r="S1600" s="32">
        <f t="shared" si="1473"/>
        <v>14188.5</v>
      </c>
      <c r="T1600" s="32">
        <f t="shared" si="1474"/>
        <v>14188.5</v>
      </c>
      <c r="U1600" s="32">
        <f>U1601</f>
        <v>0</v>
      </c>
      <c r="V1600" s="32">
        <f t="shared" si="1461"/>
        <v>13827.200000000001</v>
      </c>
      <c r="W1600" s="32">
        <f t="shared" si="1462"/>
        <v>14188.5</v>
      </c>
      <c r="X1600" s="32">
        <f t="shared" si="1463"/>
        <v>14188.5</v>
      </c>
      <c r="Y1600" s="32">
        <f>Y1601</f>
        <v>0</v>
      </c>
      <c r="Z1600" s="32">
        <f>Z1601</f>
        <v>0</v>
      </c>
      <c r="AA1600" s="32">
        <f>AA1601</f>
        <v>0</v>
      </c>
      <c r="AB1600" s="32">
        <f t="shared" si="1457"/>
        <v>13827.200000000001</v>
      </c>
      <c r="AC1600" s="32">
        <f t="shared" si="1458"/>
        <v>14188.5</v>
      </c>
      <c r="AD1600" s="32">
        <f t="shared" si="1459"/>
        <v>14188.5</v>
      </c>
      <c r="AE1600" s="32">
        <f>AE1601</f>
        <v>0</v>
      </c>
      <c r="AF1600" s="33"/>
      <c r="AG1600" s="34"/>
      <c r="AH1600" s="1" t="str">
        <f t="shared" si="1460"/>
        <v/>
      </c>
    </row>
    <row r="1601" ht="47.25">
      <c r="A1601" s="14" t="s">
        <v>1035</v>
      </c>
      <c r="B1601" s="15" t="s">
        <v>48</v>
      </c>
      <c r="C1601" s="14" t="s">
        <v>51</v>
      </c>
      <c r="D1601" s="14" t="s">
        <v>172</v>
      </c>
      <c r="E1601" s="31" t="s">
        <v>173</v>
      </c>
      <c r="F1601" s="32">
        <v>13827.200000000001</v>
      </c>
      <c r="G1601" s="32">
        <v>14188.5</v>
      </c>
      <c r="H1601" s="32">
        <v>14188.5</v>
      </c>
      <c r="I1601" s="32"/>
      <c r="J1601" s="32"/>
      <c r="K1601" s="32"/>
      <c r="L1601" s="32">
        <f t="shared" si="1468"/>
        <v>13827.200000000001</v>
      </c>
      <c r="M1601" s="32">
        <f t="shared" si="1469"/>
        <v>14188.5</v>
      </c>
      <c r="N1601" s="32">
        <f t="shared" si="1470"/>
        <v>14188.5</v>
      </c>
      <c r="O1601" s="32"/>
      <c r="P1601" s="32"/>
      <c r="Q1601" s="32"/>
      <c r="R1601" s="32">
        <f t="shared" si="1472"/>
        <v>13827.200000000001</v>
      </c>
      <c r="S1601" s="32">
        <f t="shared" si="1473"/>
        <v>14188.5</v>
      </c>
      <c r="T1601" s="32">
        <f t="shared" si="1474"/>
        <v>14188.5</v>
      </c>
      <c r="U1601" s="32"/>
      <c r="V1601" s="32">
        <f t="shared" si="1461"/>
        <v>13827.200000000001</v>
      </c>
      <c r="W1601" s="32">
        <f t="shared" si="1462"/>
        <v>14188.5</v>
      </c>
      <c r="X1601" s="32">
        <f t="shared" si="1463"/>
        <v>14188.5</v>
      </c>
      <c r="Y1601" s="32"/>
      <c r="Z1601" s="32"/>
      <c r="AA1601" s="32"/>
      <c r="AB1601" s="32">
        <f t="shared" si="1457"/>
        <v>13827.200000000001</v>
      </c>
      <c r="AC1601" s="32">
        <f t="shared" si="1458"/>
        <v>14188.5</v>
      </c>
      <c r="AD1601" s="32">
        <f t="shared" si="1459"/>
        <v>14188.5</v>
      </c>
      <c r="AE1601" s="32"/>
      <c r="AF1601" s="33"/>
      <c r="AG1601" s="34"/>
      <c r="AH1601" s="1" t="str">
        <f t="shared" si="1460"/>
        <v>0314</v>
      </c>
    </row>
    <row r="1602" ht="78.75">
      <c r="A1602" s="14" t="s">
        <v>1037</v>
      </c>
      <c r="B1602" s="15"/>
      <c r="C1602" s="14"/>
      <c r="D1602" s="14"/>
      <c r="E1602" s="31" t="s">
        <v>1038</v>
      </c>
      <c r="F1602" s="32">
        <f t="shared" ref="F1602:F1606" si="1475">F1603</f>
        <v>4.4000000000000004</v>
      </c>
      <c r="G1602" s="32">
        <f t="shared" ref="G1602:G1606" si="1476">G1603</f>
        <v>4.5</v>
      </c>
      <c r="H1602" s="32">
        <f t="shared" ref="H1602:H1606" si="1477">H1603</f>
        <v>4.5</v>
      </c>
      <c r="I1602" s="32">
        <f t="shared" ref="I1602:I1606" si="1478">I1603</f>
        <v>0</v>
      </c>
      <c r="J1602" s="32">
        <f t="shared" ref="J1602:J1606" si="1479">J1603</f>
        <v>0</v>
      </c>
      <c r="K1602" s="32">
        <f t="shared" ref="K1602:K1606" si="1480">K1603</f>
        <v>0</v>
      </c>
      <c r="L1602" s="32">
        <f t="shared" si="1468"/>
        <v>4.4000000000000004</v>
      </c>
      <c r="M1602" s="32">
        <f t="shared" si="1469"/>
        <v>4.5</v>
      </c>
      <c r="N1602" s="32">
        <f t="shared" si="1470"/>
        <v>4.5</v>
      </c>
      <c r="O1602" s="32">
        <f t="shared" ref="O1602:O1606" si="1481">O1603</f>
        <v>0</v>
      </c>
      <c r="P1602" s="32">
        <f t="shared" ref="P1602:P1606" si="1482">P1603</f>
        <v>0</v>
      </c>
      <c r="Q1602" s="32">
        <f t="shared" ref="Q1602:Q1606" si="1483">Q1603</f>
        <v>0</v>
      </c>
      <c r="R1602" s="32">
        <f t="shared" si="1472"/>
        <v>4.4000000000000004</v>
      </c>
      <c r="S1602" s="32">
        <f t="shared" si="1473"/>
        <v>4.5</v>
      </c>
      <c r="T1602" s="32">
        <f t="shared" si="1474"/>
        <v>4.5</v>
      </c>
      <c r="U1602" s="32">
        <f t="shared" ref="U1602:U1606" si="1484">U1603</f>
        <v>0</v>
      </c>
      <c r="V1602" s="32">
        <f t="shared" si="1461"/>
        <v>4.4000000000000004</v>
      </c>
      <c r="W1602" s="32">
        <f t="shared" si="1462"/>
        <v>4.5</v>
      </c>
      <c r="X1602" s="32">
        <f t="shared" si="1463"/>
        <v>4.5</v>
      </c>
      <c r="Y1602" s="32">
        <f t="shared" ref="Y1602:Y1606" si="1485">Y1603</f>
        <v>0</v>
      </c>
      <c r="Z1602" s="32">
        <f t="shared" ref="Z1602:Z1606" si="1486">Z1603</f>
        <v>0</v>
      </c>
      <c r="AA1602" s="32">
        <f t="shared" ref="AA1602:AA1606" si="1487">AA1603</f>
        <v>0</v>
      </c>
      <c r="AB1602" s="32">
        <f t="shared" si="1457"/>
        <v>4.4000000000000004</v>
      </c>
      <c r="AC1602" s="32">
        <f t="shared" si="1458"/>
        <v>4.5</v>
      </c>
      <c r="AD1602" s="32">
        <f t="shared" si="1459"/>
        <v>4.5</v>
      </c>
      <c r="AE1602" s="32">
        <f t="shared" ref="AE1602:AE1606" si="1488">AE1603</f>
        <v>0</v>
      </c>
      <c r="AF1602" s="33"/>
      <c r="AG1602" s="34"/>
      <c r="AH1602" s="1" t="str">
        <f t="shared" si="1460"/>
        <v/>
      </c>
    </row>
    <row r="1603" ht="31.5">
      <c r="A1603" s="14" t="s">
        <v>1037</v>
      </c>
      <c r="B1603" s="15" t="s">
        <v>48</v>
      </c>
      <c r="C1603" s="14"/>
      <c r="D1603" s="14"/>
      <c r="E1603" s="31" t="s">
        <v>49</v>
      </c>
      <c r="F1603" s="32">
        <f t="shared" si="1475"/>
        <v>4.4000000000000004</v>
      </c>
      <c r="G1603" s="32">
        <f t="shared" si="1476"/>
        <v>4.5</v>
      </c>
      <c r="H1603" s="32">
        <f t="shared" si="1477"/>
        <v>4.5</v>
      </c>
      <c r="I1603" s="32">
        <f t="shared" si="1478"/>
        <v>0</v>
      </c>
      <c r="J1603" s="32">
        <f t="shared" si="1479"/>
        <v>0</v>
      </c>
      <c r="K1603" s="32">
        <f t="shared" si="1480"/>
        <v>0</v>
      </c>
      <c r="L1603" s="32">
        <f t="shared" si="1468"/>
        <v>4.4000000000000004</v>
      </c>
      <c r="M1603" s="32">
        <f t="shared" si="1469"/>
        <v>4.5</v>
      </c>
      <c r="N1603" s="32">
        <f t="shared" si="1470"/>
        <v>4.5</v>
      </c>
      <c r="O1603" s="32">
        <f t="shared" si="1481"/>
        <v>0</v>
      </c>
      <c r="P1603" s="32">
        <f t="shared" si="1482"/>
        <v>0</v>
      </c>
      <c r="Q1603" s="32">
        <f t="shared" si="1483"/>
        <v>0</v>
      </c>
      <c r="R1603" s="32">
        <f t="shared" si="1472"/>
        <v>4.4000000000000004</v>
      </c>
      <c r="S1603" s="32">
        <f t="shared" si="1473"/>
        <v>4.5</v>
      </c>
      <c r="T1603" s="32">
        <f t="shared" si="1474"/>
        <v>4.5</v>
      </c>
      <c r="U1603" s="32">
        <f t="shared" si="1484"/>
        <v>0</v>
      </c>
      <c r="V1603" s="32">
        <f t="shared" si="1461"/>
        <v>4.4000000000000004</v>
      </c>
      <c r="W1603" s="32">
        <f t="shared" si="1462"/>
        <v>4.5</v>
      </c>
      <c r="X1603" s="32">
        <f t="shared" si="1463"/>
        <v>4.5</v>
      </c>
      <c r="Y1603" s="32">
        <f t="shared" si="1485"/>
        <v>0</v>
      </c>
      <c r="Z1603" s="32">
        <f t="shared" si="1486"/>
        <v>0</v>
      </c>
      <c r="AA1603" s="32">
        <f t="shared" si="1487"/>
        <v>0</v>
      </c>
      <c r="AB1603" s="32">
        <f t="shared" si="1457"/>
        <v>4.4000000000000004</v>
      </c>
      <c r="AC1603" s="32">
        <f t="shared" si="1458"/>
        <v>4.5</v>
      </c>
      <c r="AD1603" s="32">
        <f t="shared" si="1459"/>
        <v>4.5</v>
      </c>
      <c r="AE1603" s="32">
        <f t="shared" si="1488"/>
        <v>0</v>
      </c>
      <c r="AF1603" s="33"/>
      <c r="AG1603" s="34"/>
      <c r="AH1603" s="1" t="str">
        <f t="shared" si="1460"/>
        <v/>
      </c>
    </row>
    <row r="1604">
      <c r="A1604" s="14" t="s">
        <v>1037</v>
      </c>
      <c r="B1604" s="15">
        <v>200</v>
      </c>
      <c r="C1604" s="14" t="s">
        <v>31</v>
      </c>
      <c r="D1604" s="14" t="s">
        <v>32</v>
      </c>
      <c r="E1604" s="31" t="s">
        <v>33</v>
      </c>
      <c r="F1604" s="32">
        <v>4.4000000000000004</v>
      </c>
      <c r="G1604" s="32">
        <v>4.5</v>
      </c>
      <c r="H1604" s="32">
        <v>4.5</v>
      </c>
      <c r="I1604" s="32"/>
      <c r="J1604" s="32"/>
      <c r="K1604" s="32"/>
      <c r="L1604" s="32">
        <f t="shared" si="1468"/>
        <v>4.4000000000000004</v>
      </c>
      <c r="M1604" s="32">
        <f t="shared" si="1469"/>
        <v>4.5</v>
      </c>
      <c r="N1604" s="32">
        <f t="shared" si="1470"/>
        <v>4.5</v>
      </c>
      <c r="O1604" s="32"/>
      <c r="P1604" s="32"/>
      <c r="Q1604" s="32"/>
      <c r="R1604" s="32">
        <f t="shared" si="1472"/>
        <v>4.4000000000000004</v>
      </c>
      <c r="S1604" s="32">
        <f t="shared" si="1473"/>
        <v>4.5</v>
      </c>
      <c r="T1604" s="32">
        <f t="shared" si="1474"/>
        <v>4.5</v>
      </c>
      <c r="U1604" s="32"/>
      <c r="V1604" s="32">
        <f t="shared" si="1461"/>
        <v>4.4000000000000004</v>
      </c>
      <c r="W1604" s="32">
        <f t="shared" si="1462"/>
        <v>4.5</v>
      </c>
      <c r="X1604" s="32">
        <f t="shared" si="1463"/>
        <v>4.5</v>
      </c>
      <c r="Y1604" s="32"/>
      <c r="Z1604" s="32"/>
      <c r="AA1604" s="32"/>
      <c r="AB1604" s="32">
        <f t="shared" si="1457"/>
        <v>4.4000000000000004</v>
      </c>
      <c r="AC1604" s="32">
        <f t="shared" si="1458"/>
        <v>4.5</v>
      </c>
      <c r="AD1604" s="32">
        <f t="shared" si="1459"/>
        <v>4.5</v>
      </c>
      <c r="AE1604" s="32"/>
      <c r="AF1604" s="33"/>
      <c r="AG1604" s="34"/>
      <c r="AH1604" s="1" t="str">
        <f t="shared" si="1460"/>
        <v>0113</v>
      </c>
    </row>
    <row r="1605" ht="63">
      <c r="A1605" s="14" t="s">
        <v>1039</v>
      </c>
      <c r="B1605" s="15"/>
      <c r="C1605" s="14"/>
      <c r="D1605" s="14"/>
      <c r="E1605" s="31" t="s">
        <v>1040</v>
      </c>
      <c r="F1605" s="32">
        <f t="shared" si="1475"/>
        <v>4246.1000000000004</v>
      </c>
      <c r="G1605" s="32">
        <f t="shared" si="1476"/>
        <v>244.80000000000001</v>
      </c>
      <c r="H1605" s="32">
        <f t="shared" si="1477"/>
        <v>244.80000000000001</v>
      </c>
      <c r="I1605" s="32">
        <f t="shared" si="1478"/>
        <v>0</v>
      </c>
      <c r="J1605" s="32">
        <f t="shared" si="1479"/>
        <v>0</v>
      </c>
      <c r="K1605" s="32">
        <f t="shared" si="1480"/>
        <v>0</v>
      </c>
      <c r="L1605" s="32">
        <f t="shared" si="1468"/>
        <v>4246.1000000000004</v>
      </c>
      <c r="M1605" s="32">
        <f t="shared" si="1469"/>
        <v>244.80000000000001</v>
      </c>
      <c r="N1605" s="32">
        <f t="shared" si="1470"/>
        <v>244.80000000000001</v>
      </c>
      <c r="O1605" s="32">
        <f t="shared" si="1481"/>
        <v>48.200000000000003</v>
      </c>
      <c r="P1605" s="32">
        <f t="shared" si="1482"/>
        <v>-98.799999999999997</v>
      </c>
      <c r="Q1605" s="32">
        <f t="shared" si="1483"/>
        <v>-85.5</v>
      </c>
      <c r="R1605" s="32">
        <f t="shared" si="1472"/>
        <v>4294.3000000000002</v>
      </c>
      <c r="S1605" s="32">
        <f t="shared" si="1473"/>
        <v>146</v>
      </c>
      <c r="T1605" s="32">
        <f t="shared" si="1474"/>
        <v>159.30000000000001</v>
      </c>
      <c r="U1605" s="32">
        <f t="shared" si="1484"/>
        <v>0</v>
      </c>
      <c r="V1605" s="32">
        <f t="shared" si="1461"/>
        <v>4294.3000000000002</v>
      </c>
      <c r="W1605" s="32">
        <f t="shared" si="1462"/>
        <v>146</v>
      </c>
      <c r="X1605" s="32">
        <f t="shared" si="1463"/>
        <v>159.30000000000001</v>
      </c>
      <c r="Y1605" s="32">
        <f t="shared" si="1485"/>
        <v>0</v>
      </c>
      <c r="Z1605" s="32">
        <f t="shared" si="1486"/>
        <v>0</v>
      </c>
      <c r="AA1605" s="32">
        <f t="shared" si="1487"/>
        <v>0</v>
      </c>
      <c r="AB1605" s="32">
        <f t="shared" si="1457"/>
        <v>4294.3000000000002</v>
      </c>
      <c r="AC1605" s="32">
        <f t="shared" si="1458"/>
        <v>146</v>
      </c>
      <c r="AD1605" s="32">
        <f t="shared" si="1459"/>
        <v>159.30000000000001</v>
      </c>
      <c r="AE1605" s="32">
        <f t="shared" si="1488"/>
        <v>0</v>
      </c>
      <c r="AF1605" s="33"/>
      <c r="AG1605" s="34"/>
      <c r="AH1605" s="1" t="str">
        <f t="shared" si="1460"/>
        <v/>
      </c>
    </row>
    <row r="1606" ht="31.5">
      <c r="A1606" s="14" t="s">
        <v>1039</v>
      </c>
      <c r="B1606" s="15" t="s">
        <v>48</v>
      </c>
      <c r="C1606" s="14"/>
      <c r="D1606" s="14"/>
      <c r="E1606" s="31" t="s">
        <v>49</v>
      </c>
      <c r="F1606" s="32">
        <f t="shared" si="1475"/>
        <v>4246.1000000000004</v>
      </c>
      <c r="G1606" s="32">
        <f t="shared" si="1476"/>
        <v>244.80000000000001</v>
      </c>
      <c r="H1606" s="32">
        <f t="shared" si="1477"/>
        <v>244.80000000000001</v>
      </c>
      <c r="I1606" s="32">
        <f t="shared" si="1478"/>
        <v>0</v>
      </c>
      <c r="J1606" s="32">
        <f t="shared" si="1479"/>
        <v>0</v>
      </c>
      <c r="K1606" s="32">
        <f t="shared" si="1480"/>
        <v>0</v>
      </c>
      <c r="L1606" s="32">
        <f t="shared" si="1468"/>
        <v>4246.1000000000004</v>
      </c>
      <c r="M1606" s="32">
        <f t="shared" si="1469"/>
        <v>244.80000000000001</v>
      </c>
      <c r="N1606" s="32">
        <f t="shared" si="1470"/>
        <v>244.80000000000001</v>
      </c>
      <c r="O1606" s="32">
        <f t="shared" si="1481"/>
        <v>48.200000000000003</v>
      </c>
      <c r="P1606" s="32">
        <f t="shared" si="1482"/>
        <v>-98.799999999999997</v>
      </c>
      <c r="Q1606" s="32">
        <f t="shared" si="1483"/>
        <v>-85.5</v>
      </c>
      <c r="R1606" s="32">
        <f t="shared" si="1472"/>
        <v>4294.3000000000002</v>
      </c>
      <c r="S1606" s="32">
        <f t="shared" si="1473"/>
        <v>146</v>
      </c>
      <c r="T1606" s="32">
        <f t="shared" si="1474"/>
        <v>159.30000000000001</v>
      </c>
      <c r="U1606" s="32">
        <f t="shared" si="1484"/>
        <v>0</v>
      </c>
      <c r="V1606" s="32">
        <f t="shared" si="1461"/>
        <v>4294.3000000000002</v>
      </c>
      <c r="W1606" s="32">
        <f t="shared" si="1462"/>
        <v>146</v>
      </c>
      <c r="X1606" s="32">
        <f t="shared" si="1463"/>
        <v>159.30000000000001</v>
      </c>
      <c r="Y1606" s="32">
        <f t="shared" si="1485"/>
        <v>0</v>
      </c>
      <c r="Z1606" s="32">
        <f t="shared" si="1486"/>
        <v>0</v>
      </c>
      <c r="AA1606" s="32">
        <f t="shared" si="1487"/>
        <v>0</v>
      </c>
      <c r="AB1606" s="32">
        <f t="shared" si="1457"/>
        <v>4294.3000000000002</v>
      </c>
      <c r="AC1606" s="32">
        <f t="shared" si="1458"/>
        <v>146</v>
      </c>
      <c r="AD1606" s="32">
        <f t="shared" si="1459"/>
        <v>159.30000000000001</v>
      </c>
      <c r="AE1606" s="32">
        <f t="shared" si="1488"/>
        <v>0</v>
      </c>
      <c r="AF1606" s="33"/>
      <c r="AG1606" s="34"/>
      <c r="AH1606" s="1" t="str">
        <f t="shared" si="1460"/>
        <v/>
      </c>
    </row>
    <row r="1607">
      <c r="A1607" s="14" t="s">
        <v>1039</v>
      </c>
      <c r="B1607" s="15" t="s">
        <v>48</v>
      </c>
      <c r="C1607" s="14" t="s">
        <v>31</v>
      </c>
      <c r="D1607" s="14" t="s">
        <v>50</v>
      </c>
      <c r="E1607" s="31" t="s">
        <v>1041</v>
      </c>
      <c r="F1607" s="32">
        <v>4246.1000000000004</v>
      </c>
      <c r="G1607" s="32">
        <v>244.80000000000001</v>
      </c>
      <c r="H1607" s="32">
        <v>244.80000000000001</v>
      </c>
      <c r="I1607" s="32"/>
      <c r="J1607" s="32"/>
      <c r="K1607" s="32"/>
      <c r="L1607" s="32">
        <f t="shared" si="1468"/>
        <v>4246.1000000000004</v>
      </c>
      <c r="M1607" s="32">
        <f t="shared" si="1469"/>
        <v>244.80000000000001</v>
      </c>
      <c r="N1607" s="32">
        <f t="shared" si="1470"/>
        <v>244.80000000000001</v>
      </c>
      <c r="O1607" s="32">
        <v>48.200000000000003</v>
      </c>
      <c r="P1607" s="32">
        <v>-98.799999999999997</v>
      </c>
      <c r="Q1607" s="32">
        <v>-85.5</v>
      </c>
      <c r="R1607" s="32">
        <f t="shared" si="1472"/>
        <v>4294.3000000000002</v>
      </c>
      <c r="S1607" s="32">
        <f t="shared" si="1473"/>
        <v>146</v>
      </c>
      <c r="T1607" s="32">
        <f t="shared" si="1474"/>
        <v>159.30000000000001</v>
      </c>
      <c r="U1607" s="32"/>
      <c r="V1607" s="32">
        <f t="shared" si="1461"/>
        <v>4294.3000000000002</v>
      </c>
      <c r="W1607" s="32">
        <f t="shared" si="1462"/>
        <v>146</v>
      </c>
      <c r="X1607" s="32">
        <f t="shared" si="1463"/>
        <v>159.30000000000001</v>
      </c>
      <c r="Y1607" s="32"/>
      <c r="Z1607" s="32"/>
      <c r="AA1607" s="32"/>
      <c r="AB1607" s="32">
        <f t="shared" si="1457"/>
        <v>4294.3000000000002</v>
      </c>
      <c r="AC1607" s="32">
        <f t="shared" si="1458"/>
        <v>146</v>
      </c>
      <c r="AD1607" s="32">
        <f t="shared" si="1459"/>
        <v>159.30000000000001</v>
      </c>
      <c r="AE1607" s="32"/>
      <c r="AF1607" s="33"/>
      <c r="AG1607" s="34"/>
      <c r="AH1607" s="1" t="str">
        <f t="shared" si="1460"/>
        <v>0105</v>
      </c>
    </row>
    <row r="1608" ht="31.5">
      <c r="A1608" s="14" t="s">
        <v>1042</v>
      </c>
      <c r="B1608" s="15"/>
      <c r="C1608" s="14"/>
      <c r="D1608" s="14"/>
      <c r="E1608" s="31" t="s">
        <v>1043</v>
      </c>
      <c r="F1608" s="32">
        <f>F1609+F1611+F1613</f>
        <v>86176.100000000006</v>
      </c>
      <c r="G1608" s="32">
        <f>G1609+G1611+G1613</f>
        <v>88604.700000000012</v>
      </c>
      <c r="H1608" s="32">
        <f>H1609+H1611+H1613</f>
        <v>88604.699999999997</v>
      </c>
      <c r="I1608" s="32">
        <f>I1609+I1611+I1613</f>
        <v>0</v>
      </c>
      <c r="J1608" s="32">
        <f>J1609+J1611+J1613</f>
        <v>0</v>
      </c>
      <c r="K1608" s="32">
        <f>K1609+K1611+K1613</f>
        <v>0</v>
      </c>
      <c r="L1608" s="32">
        <f t="shared" si="1468"/>
        <v>86176.100000000006</v>
      </c>
      <c r="M1608" s="32">
        <f t="shared" si="1469"/>
        <v>88604.700000000012</v>
      </c>
      <c r="N1608" s="32">
        <f t="shared" si="1470"/>
        <v>88604.699999999997</v>
      </c>
      <c r="O1608" s="32">
        <f>O1609+O1611+O1613</f>
        <v>4997.1999999999998</v>
      </c>
      <c r="P1608" s="32">
        <f>P1609+P1611+P1613</f>
        <v>0</v>
      </c>
      <c r="Q1608" s="32">
        <f>Q1609+Q1611+Q1613</f>
        <v>0</v>
      </c>
      <c r="R1608" s="32">
        <f t="shared" si="1472"/>
        <v>91173.300000000003</v>
      </c>
      <c r="S1608" s="32">
        <f t="shared" si="1473"/>
        <v>88604.700000000012</v>
      </c>
      <c r="T1608" s="32">
        <f t="shared" si="1474"/>
        <v>88604.699999999997</v>
      </c>
      <c r="U1608" s="32">
        <f>U1609+U1611+U1613</f>
        <v>0</v>
      </c>
      <c r="V1608" s="32">
        <f t="shared" si="1461"/>
        <v>91173.300000000003</v>
      </c>
      <c r="W1608" s="32">
        <f t="shared" si="1462"/>
        <v>88604.700000000012</v>
      </c>
      <c r="X1608" s="32">
        <f t="shared" si="1463"/>
        <v>88604.699999999997</v>
      </c>
      <c r="Y1608" s="32">
        <f>Y1609+Y1611+Y1613</f>
        <v>0</v>
      </c>
      <c r="Z1608" s="32">
        <f>Z1609+Z1611+Z1613</f>
        <v>0</v>
      </c>
      <c r="AA1608" s="32">
        <f>AA1609+AA1611+AA1613</f>
        <v>0</v>
      </c>
      <c r="AB1608" s="32">
        <f t="shared" si="1457"/>
        <v>91173.300000000003</v>
      </c>
      <c r="AC1608" s="32">
        <f t="shared" si="1458"/>
        <v>88604.700000000012</v>
      </c>
      <c r="AD1608" s="32">
        <f t="shared" si="1459"/>
        <v>88604.699999999997</v>
      </c>
      <c r="AE1608" s="32">
        <f>AE1609+AE1611+AE1613</f>
        <v>0</v>
      </c>
      <c r="AF1608" s="33"/>
      <c r="AG1608" s="34"/>
      <c r="AH1608" s="1" t="str">
        <f t="shared" si="1460"/>
        <v/>
      </c>
    </row>
    <row r="1609" ht="94.5">
      <c r="A1609" s="14" t="s">
        <v>1042</v>
      </c>
      <c r="B1609" s="15" t="s">
        <v>151</v>
      </c>
      <c r="C1609" s="14"/>
      <c r="D1609" s="14"/>
      <c r="E1609" s="31" t="s">
        <v>152</v>
      </c>
      <c r="F1609" s="32">
        <f>F1610</f>
        <v>81989.100000000006</v>
      </c>
      <c r="G1609" s="32">
        <f>G1610</f>
        <v>84018.700000000012</v>
      </c>
      <c r="H1609" s="32">
        <f>H1610</f>
        <v>83579.699999999997</v>
      </c>
      <c r="I1609" s="32">
        <f>I1610</f>
        <v>0</v>
      </c>
      <c r="J1609" s="32">
        <f>J1610</f>
        <v>0</v>
      </c>
      <c r="K1609" s="32">
        <f>K1610</f>
        <v>0</v>
      </c>
      <c r="L1609" s="32">
        <f t="shared" si="1468"/>
        <v>81989.100000000006</v>
      </c>
      <c r="M1609" s="32">
        <f t="shared" si="1469"/>
        <v>84018.700000000012</v>
      </c>
      <c r="N1609" s="32">
        <f t="shared" si="1470"/>
        <v>83579.699999999997</v>
      </c>
      <c r="O1609" s="32">
        <f>O1610</f>
        <v>0</v>
      </c>
      <c r="P1609" s="32">
        <f>P1610</f>
        <v>0</v>
      </c>
      <c r="Q1609" s="32">
        <f>Q1610</f>
        <v>0</v>
      </c>
      <c r="R1609" s="32">
        <f t="shared" si="1472"/>
        <v>81989.100000000006</v>
      </c>
      <c r="S1609" s="32">
        <f t="shared" si="1473"/>
        <v>84018.700000000012</v>
      </c>
      <c r="T1609" s="32">
        <f t="shared" si="1474"/>
        <v>83579.699999999997</v>
      </c>
      <c r="U1609" s="32">
        <f>U1610</f>
        <v>0</v>
      </c>
      <c r="V1609" s="32">
        <f t="shared" si="1461"/>
        <v>81989.100000000006</v>
      </c>
      <c r="W1609" s="32">
        <f t="shared" si="1462"/>
        <v>84018.700000000012</v>
      </c>
      <c r="X1609" s="32">
        <f t="shared" si="1463"/>
        <v>83579.699999999997</v>
      </c>
      <c r="Y1609" s="32">
        <f>Y1610</f>
        <v>0</v>
      </c>
      <c r="Z1609" s="32">
        <f>Z1610</f>
        <v>0</v>
      </c>
      <c r="AA1609" s="32">
        <f>AA1610</f>
        <v>0</v>
      </c>
      <c r="AB1609" s="32">
        <f t="shared" si="1457"/>
        <v>81989.100000000006</v>
      </c>
      <c r="AC1609" s="32">
        <f t="shared" si="1458"/>
        <v>84018.700000000012</v>
      </c>
      <c r="AD1609" s="32">
        <f t="shared" si="1459"/>
        <v>83579.699999999997</v>
      </c>
      <c r="AE1609" s="32">
        <f>AE1610</f>
        <v>0</v>
      </c>
      <c r="AF1609" s="33"/>
      <c r="AG1609" s="34"/>
      <c r="AH1609" s="1" t="str">
        <f t="shared" si="1460"/>
        <v/>
      </c>
    </row>
    <row r="1610">
      <c r="A1610" s="14" t="s">
        <v>1042</v>
      </c>
      <c r="B1610" s="15" t="s">
        <v>151</v>
      </c>
      <c r="C1610" s="14" t="s">
        <v>31</v>
      </c>
      <c r="D1610" s="14" t="s">
        <v>32</v>
      </c>
      <c r="E1610" s="31" t="s">
        <v>33</v>
      </c>
      <c r="F1610" s="32">
        <v>81989.100000000006</v>
      </c>
      <c r="G1610" s="32">
        <v>84018.700000000012</v>
      </c>
      <c r="H1610" s="32">
        <v>83579.699999999997</v>
      </c>
      <c r="I1610" s="32"/>
      <c r="J1610" s="32"/>
      <c r="K1610" s="32"/>
      <c r="L1610" s="32">
        <f t="shared" si="1468"/>
        <v>81989.100000000006</v>
      </c>
      <c r="M1610" s="32">
        <f t="shared" si="1469"/>
        <v>84018.700000000012</v>
      </c>
      <c r="N1610" s="32">
        <f t="shared" si="1470"/>
        <v>83579.699999999997</v>
      </c>
      <c r="O1610" s="32"/>
      <c r="P1610" s="32"/>
      <c r="Q1610" s="32"/>
      <c r="R1610" s="32">
        <f t="shared" si="1472"/>
        <v>81989.100000000006</v>
      </c>
      <c r="S1610" s="32">
        <f t="shared" si="1473"/>
        <v>84018.700000000012</v>
      </c>
      <c r="T1610" s="32">
        <f t="shared" si="1474"/>
        <v>83579.699999999997</v>
      </c>
      <c r="U1610" s="32"/>
      <c r="V1610" s="32">
        <f t="shared" si="1461"/>
        <v>81989.100000000006</v>
      </c>
      <c r="W1610" s="32">
        <f t="shared" si="1462"/>
        <v>84018.700000000012</v>
      </c>
      <c r="X1610" s="32">
        <f t="shared" si="1463"/>
        <v>83579.699999999997</v>
      </c>
      <c r="Y1610" s="32"/>
      <c r="Z1610" s="32"/>
      <c r="AA1610" s="32"/>
      <c r="AB1610" s="32">
        <f t="shared" si="1457"/>
        <v>81989.100000000006</v>
      </c>
      <c r="AC1610" s="32">
        <f t="shared" si="1458"/>
        <v>84018.700000000012</v>
      </c>
      <c r="AD1610" s="32">
        <f t="shared" si="1459"/>
        <v>83579.699999999997</v>
      </c>
      <c r="AE1610" s="32"/>
      <c r="AF1610" s="33"/>
      <c r="AG1610" s="34"/>
      <c r="AH1610" s="1" t="str">
        <f t="shared" si="1460"/>
        <v>0113</v>
      </c>
    </row>
    <row r="1611" ht="31.5">
      <c r="A1611" s="14" t="s">
        <v>1042</v>
      </c>
      <c r="B1611" s="15" t="s">
        <v>48</v>
      </c>
      <c r="C1611" s="14"/>
      <c r="D1611" s="14"/>
      <c r="E1611" s="31" t="s">
        <v>49</v>
      </c>
      <c r="F1611" s="32">
        <f>F1612</f>
        <v>3987</v>
      </c>
      <c r="G1611" s="32">
        <f>G1612</f>
        <v>4386</v>
      </c>
      <c r="H1611" s="32">
        <f>H1612</f>
        <v>4825</v>
      </c>
      <c r="I1611" s="32">
        <f>I1612</f>
        <v>0</v>
      </c>
      <c r="J1611" s="32">
        <f>J1612</f>
        <v>0</v>
      </c>
      <c r="K1611" s="32">
        <f>K1612</f>
        <v>0</v>
      </c>
      <c r="L1611" s="32">
        <f t="shared" si="1468"/>
        <v>3987</v>
      </c>
      <c r="M1611" s="32">
        <f t="shared" si="1469"/>
        <v>4386</v>
      </c>
      <c r="N1611" s="32">
        <f t="shared" si="1470"/>
        <v>4825</v>
      </c>
      <c r="O1611" s="32">
        <f>O1612</f>
        <v>4997.1999999999998</v>
      </c>
      <c r="P1611" s="32">
        <f>P1612</f>
        <v>0</v>
      </c>
      <c r="Q1611" s="32">
        <f>Q1612</f>
        <v>0</v>
      </c>
      <c r="R1611" s="32">
        <f t="shared" si="1472"/>
        <v>8984.2000000000007</v>
      </c>
      <c r="S1611" s="32">
        <f t="shared" si="1473"/>
        <v>4386</v>
      </c>
      <c r="T1611" s="32">
        <f t="shared" si="1474"/>
        <v>4825</v>
      </c>
      <c r="U1611" s="32">
        <f>U1612</f>
        <v>0</v>
      </c>
      <c r="V1611" s="32">
        <f t="shared" si="1461"/>
        <v>8984.2000000000007</v>
      </c>
      <c r="W1611" s="32">
        <f t="shared" si="1462"/>
        <v>4386</v>
      </c>
      <c r="X1611" s="32">
        <f t="shared" si="1463"/>
        <v>4825</v>
      </c>
      <c r="Y1611" s="32">
        <f>Y1612</f>
        <v>0</v>
      </c>
      <c r="Z1611" s="32">
        <f>Z1612</f>
        <v>0</v>
      </c>
      <c r="AA1611" s="32">
        <f>AA1612</f>
        <v>0</v>
      </c>
      <c r="AB1611" s="32">
        <f t="shared" si="1457"/>
        <v>8984.2000000000007</v>
      </c>
      <c r="AC1611" s="32">
        <f t="shared" si="1458"/>
        <v>4386</v>
      </c>
      <c r="AD1611" s="32">
        <f t="shared" si="1459"/>
        <v>4825</v>
      </c>
      <c r="AE1611" s="32">
        <f>AE1612</f>
        <v>0</v>
      </c>
      <c r="AF1611" s="33"/>
      <c r="AG1611" s="34"/>
      <c r="AH1611" s="1" t="str">
        <f t="shared" si="1460"/>
        <v/>
      </c>
    </row>
    <row r="1612">
      <c r="A1612" s="14" t="s">
        <v>1042</v>
      </c>
      <c r="B1612" s="15" t="s">
        <v>48</v>
      </c>
      <c r="C1612" s="14" t="s">
        <v>31</v>
      </c>
      <c r="D1612" s="14" t="s">
        <v>32</v>
      </c>
      <c r="E1612" s="31" t="s">
        <v>33</v>
      </c>
      <c r="F1612" s="32">
        <v>3987</v>
      </c>
      <c r="G1612" s="32">
        <v>4386</v>
      </c>
      <c r="H1612" s="32">
        <v>4825</v>
      </c>
      <c r="I1612" s="32"/>
      <c r="J1612" s="32"/>
      <c r="K1612" s="32"/>
      <c r="L1612" s="32">
        <f t="shared" si="1468"/>
        <v>3987</v>
      </c>
      <c r="M1612" s="32">
        <f t="shared" si="1469"/>
        <v>4386</v>
      </c>
      <c r="N1612" s="32">
        <f t="shared" si="1470"/>
        <v>4825</v>
      </c>
      <c r="O1612" s="32">
        <v>4997.1999999999998</v>
      </c>
      <c r="P1612" s="32"/>
      <c r="Q1612" s="32"/>
      <c r="R1612" s="32">
        <f t="shared" si="1472"/>
        <v>8984.2000000000007</v>
      </c>
      <c r="S1612" s="32">
        <f t="shared" si="1473"/>
        <v>4386</v>
      </c>
      <c r="T1612" s="32">
        <f t="shared" si="1474"/>
        <v>4825</v>
      </c>
      <c r="U1612" s="32"/>
      <c r="V1612" s="32">
        <f t="shared" si="1461"/>
        <v>8984.2000000000007</v>
      </c>
      <c r="W1612" s="32">
        <f t="shared" si="1462"/>
        <v>4386</v>
      </c>
      <c r="X1612" s="32">
        <f t="shared" si="1463"/>
        <v>4825</v>
      </c>
      <c r="Y1612" s="32"/>
      <c r="Z1612" s="32"/>
      <c r="AA1612" s="32"/>
      <c r="AB1612" s="32">
        <f t="shared" si="1457"/>
        <v>8984.2000000000007</v>
      </c>
      <c r="AC1612" s="32">
        <f t="shared" si="1458"/>
        <v>4386</v>
      </c>
      <c r="AD1612" s="32">
        <f t="shared" si="1459"/>
        <v>4825</v>
      </c>
      <c r="AE1612" s="32"/>
      <c r="AF1612" s="33"/>
      <c r="AG1612" s="34"/>
      <c r="AH1612" s="1" t="str">
        <f t="shared" si="1460"/>
        <v>0113</v>
      </c>
    </row>
    <row r="1613">
      <c r="A1613" s="14" t="s">
        <v>1042</v>
      </c>
      <c r="B1613" s="15" t="s">
        <v>44</v>
      </c>
      <c r="C1613" s="14"/>
      <c r="D1613" s="14"/>
      <c r="E1613" s="31" t="s">
        <v>45</v>
      </c>
      <c r="F1613" s="32">
        <f>F1614</f>
        <v>200</v>
      </c>
      <c r="G1613" s="32">
        <f>G1614</f>
        <v>200</v>
      </c>
      <c r="H1613" s="32">
        <f>H1614</f>
        <v>200</v>
      </c>
      <c r="I1613" s="32">
        <f>I1614</f>
        <v>0</v>
      </c>
      <c r="J1613" s="32">
        <f>J1614</f>
        <v>0</v>
      </c>
      <c r="K1613" s="32">
        <f>K1614</f>
        <v>0</v>
      </c>
      <c r="L1613" s="32">
        <f t="shared" si="1468"/>
        <v>200</v>
      </c>
      <c r="M1613" s="32">
        <f t="shared" si="1469"/>
        <v>200</v>
      </c>
      <c r="N1613" s="32">
        <f t="shared" si="1470"/>
        <v>200</v>
      </c>
      <c r="O1613" s="32">
        <f>O1614</f>
        <v>0</v>
      </c>
      <c r="P1613" s="32">
        <f>P1614</f>
        <v>0</v>
      </c>
      <c r="Q1613" s="32">
        <f>Q1614</f>
        <v>0</v>
      </c>
      <c r="R1613" s="32">
        <f t="shared" si="1472"/>
        <v>200</v>
      </c>
      <c r="S1613" s="32">
        <f t="shared" si="1473"/>
        <v>200</v>
      </c>
      <c r="T1613" s="32">
        <f t="shared" si="1474"/>
        <v>200</v>
      </c>
      <c r="U1613" s="32">
        <f>U1614</f>
        <v>0</v>
      </c>
      <c r="V1613" s="32">
        <f t="shared" si="1461"/>
        <v>200</v>
      </c>
      <c r="W1613" s="32">
        <f t="shared" si="1462"/>
        <v>200</v>
      </c>
      <c r="X1613" s="32">
        <f t="shared" si="1463"/>
        <v>200</v>
      </c>
      <c r="Y1613" s="32">
        <f>Y1614</f>
        <v>0</v>
      </c>
      <c r="Z1613" s="32">
        <f>Z1614</f>
        <v>0</v>
      </c>
      <c r="AA1613" s="32">
        <f>AA1614</f>
        <v>0</v>
      </c>
      <c r="AB1613" s="32">
        <f t="shared" si="1457"/>
        <v>200</v>
      </c>
      <c r="AC1613" s="32">
        <f t="shared" si="1458"/>
        <v>200</v>
      </c>
      <c r="AD1613" s="32">
        <f t="shared" si="1459"/>
        <v>200</v>
      </c>
      <c r="AE1613" s="32">
        <f>AE1614</f>
        <v>0</v>
      </c>
      <c r="AF1613" s="33"/>
      <c r="AG1613" s="34"/>
      <c r="AH1613" s="1" t="str">
        <f t="shared" si="1460"/>
        <v/>
      </c>
    </row>
    <row r="1614">
      <c r="A1614" s="14" t="s">
        <v>1042</v>
      </c>
      <c r="B1614" s="15" t="s">
        <v>44</v>
      </c>
      <c r="C1614" s="14" t="s">
        <v>31</v>
      </c>
      <c r="D1614" s="14" t="s">
        <v>32</v>
      </c>
      <c r="E1614" s="31" t="s">
        <v>33</v>
      </c>
      <c r="F1614" s="32">
        <v>200</v>
      </c>
      <c r="G1614" s="32">
        <v>200</v>
      </c>
      <c r="H1614" s="32">
        <v>200</v>
      </c>
      <c r="I1614" s="32"/>
      <c r="J1614" s="32"/>
      <c r="K1614" s="32"/>
      <c r="L1614" s="32">
        <f t="shared" si="1468"/>
        <v>200</v>
      </c>
      <c r="M1614" s="32">
        <f t="shared" si="1469"/>
        <v>200</v>
      </c>
      <c r="N1614" s="32">
        <f t="shared" si="1470"/>
        <v>200</v>
      </c>
      <c r="O1614" s="32"/>
      <c r="P1614" s="32"/>
      <c r="Q1614" s="32"/>
      <c r="R1614" s="32">
        <f t="shared" si="1472"/>
        <v>200</v>
      </c>
      <c r="S1614" s="32">
        <f t="shared" si="1473"/>
        <v>200</v>
      </c>
      <c r="T1614" s="32">
        <f t="shared" si="1474"/>
        <v>200</v>
      </c>
      <c r="U1614" s="32"/>
      <c r="V1614" s="32">
        <f t="shared" si="1461"/>
        <v>200</v>
      </c>
      <c r="W1614" s="32">
        <f t="shared" si="1462"/>
        <v>200</v>
      </c>
      <c r="X1614" s="32">
        <f t="shared" si="1463"/>
        <v>200</v>
      </c>
      <c r="Y1614" s="32"/>
      <c r="Z1614" s="32"/>
      <c r="AA1614" s="32"/>
      <c r="AB1614" s="32">
        <f t="shared" si="1457"/>
        <v>200</v>
      </c>
      <c r="AC1614" s="32">
        <f t="shared" si="1458"/>
        <v>200</v>
      </c>
      <c r="AD1614" s="32">
        <f t="shared" si="1459"/>
        <v>200</v>
      </c>
      <c r="AE1614" s="32"/>
      <c r="AF1614" s="33"/>
      <c r="AG1614" s="34"/>
      <c r="AH1614" s="1" t="str">
        <f t="shared" si="1460"/>
        <v>0113</v>
      </c>
    </row>
    <row r="1615" ht="47.25">
      <c r="A1615" s="14" t="s">
        <v>1044</v>
      </c>
      <c r="B1615" s="15"/>
      <c r="C1615" s="14"/>
      <c r="D1615" s="14"/>
      <c r="E1615" s="31" t="s">
        <v>1045</v>
      </c>
      <c r="F1615" s="32">
        <f t="shared" ref="F1615:F1625" si="1489">F1616</f>
        <v>22569.200000000001</v>
      </c>
      <c r="G1615" s="32">
        <f t="shared" ref="G1615:G1625" si="1490">G1616</f>
        <v>23415.599999999999</v>
      </c>
      <c r="H1615" s="32">
        <f t="shared" ref="H1615:H1625" si="1491">H1616</f>
        <v>24543.400000000001</v>
      </c>
      <c r="I1615" s="32">
        <f t="shared" ref="I1615:I1625" si="1492">I1616</f>
        <v>0</v>
      </c>
      <c r="J1615" s="32">
        <f t="shared" ref="J1615:J1625" si="1493">J1616</f>
        <v>0</v>
      </c>
      <c r="K1615" s="32">
        <f t="shared" ref="K1615:K1625" si="1494">K1616</f>
        <v>0</v>
      </c>
      <c r="L1615" s="32">
        <f t="shared" si="1468"/>
        <v>22569.200000000001</v>
      </c>
      <c r="M1615" s="32">
        <f t="shared" si="1469"/>
        <v>23415.599999999999</v>
      </c>
      <c r="N1615" s="32">
        <f t="shared" si="1470"/>
        <v>24543.400000000001</v>
      </c>
      <c r="O1615" s="32">
        <f t="shared" ref="O1615:O1625" si="1495">O1616</f>
        <v>-1269.5999999999999</v>
      </c>
      <c r="P1615" s="32">
        <f t="shared" ref="P1615:P1625" si="1496">P1616</f>
        <v>0</v>
      </c>
      <c r="Q1615" s="32">
        <f t="shared" ref="Q1615:Q1625" si="1497">Q1616</f>
        <v>0</v>
      </c>
      <c r="R1615" s="32">
        <f t="shared" si="1472"/>
        <v>21299.600000000002</v>
      </c>
      <c r="S1615" s="32">
        <f t="shared" si="1473"/>
        <v>23415.599999999999</v>
      </c>
      <c r="T1615" s="32">
        <f t="shared" si="1474"/>
        <v>24543.400000000001</v>
      </c>
      <c r="U1615" s="32">
        <f t="shared" ref="U1615:U1625" si="1498">U1616</f>
        <v>0</v>
      </c>
      <c r="V1615" s="32">
        <f t="shared" si="1461"/>
        <v>21299.600000000002</v>
      </c>
      <c r="W1615" s="32">
        <f t="shared" si="1462"/>
        <v>23415.599999999999</v>
      </c>
      <c r="X1615" s="32">
        <f t="shared" si="1463"/>
        <v>24543.400000000001</v>
      </c>
      <c r="Y1615" s="32">
        <f t="shared" ref="Y1615:Y1625" si="1499">Y1616</f>
        <v>0</v>
      </c>
      <c r="Z1615" s="32">
        <f t="shared" ref="Z1615:Z1625" si="1500">Z1616</f>
        <v>0</v>
      </c>
      <c r="AA1615" s="32">
        <f t="shared" ref="AA1615:AA1625" si="1501">AA1616</f>
        <v>0</v>
      </c>
      <c r="AB1615" s="32">
        <f t="shared" si="1457"/>
        <v>21299.600000000002</v>
      </c>
      <c r="AC1615" s="32">
        <f t="shared" si="1458"/>
        <v>23415.599999999999</v>
      </c>
      <c r="AD1615" s="32">
        <f t="shared" si="1459"/>
        <v>24543.400000000001</v>
      </c>
      <c r="AE1615" s="32">
        <f t="shared" ref="AE1615:AE1625" si="1502">AE1616</f>
        <v>0</v>
      </c>
      <c r="AF1615" s="33"/>
      <c r="AG1615" s="34"/>
      <c r="AH1615" s="1" t="str">
        <f t="shared" si="1460"/>
        <v/>
      </c>
    </row>
    <row r="1616" ht="31.5">
      <c r="A1616" s="14" t="s">
        <v>1044</v>
      </c>
      <c r="B1616" s="15" t="s">
        <v>188</v>
      </c>
      <c r="C1616" s="14"/>
      <c r="D1616" s="14"/>
      <c r="E1616" s="31" t="s">
        <v>189</v>
      </c>
      <c r="F1616" s="32">
        <f t="shared" si="1489"/>
        <v>22569.200000000001</v>
      </c>
      <c r="G1616" s="32">
        <f t="shared" si="1490"/>
        <v>23415.599999999999</v>
      </c>
      <c r="H1616" s="32">
        <f t="shared" si="1491"/>
        <v>24543.400000000001</v>
      </c>
      <c r="I1616" s="32">
        <f t="shared" si="1492"/>
        <v>0</v>
      </c>
      <c r="J1616" s="32">
        <f t="shared" si="1493"/>
        <v>0</v>
      </c>
      <c r="K1616" s="32">
        <f t="shared" si="1494"/>
        <v>0</v>
      </c>
      <c r="L1616" s="32">
        <f t="shared" si="1468"/>
        <v>22569.200000000001</v>
      </c>
      <c r="M1616" s="32">
        <f t="shared" si="1469"/>
        <v>23415.599999999999</v>
      </c>
      <c r="N1616" s="32">
        <f t="shared" si="1470"/>
        <v>24543.400000000001</v>
      </c>
      <c r="O1616" s="32">
        <f t="shared" si="1495"/>
        <v>-1269.5999999999999</v>
      </c>
      <c r="P1616" s="32">
        <f t="shared" si="1496"/>
        <v>0</v>
      </c>
      <c r="Q1616" s="32">
        <f t="shared" si="1497"/>
        <v>0</v>
      </c>
      <c r="R1616" s="32">
        <f t="shared" si="1472"/>
        <v>21299.600000000002</v>
      </c>
      <c r="S1616" s="32">
        <f t="shared" si="1473"/>
        <v>23415.599999999999</v>
      </c>
      <c r="T1616" s="32">
        <f t="shared" si="1474"/>
        <v>24543.400000000001</v>
      </c>
      <c r="U1616" s="32">
        <f t="shared" si="1498"/>
        <v>0</v>
      </c>
      <c r="V1616" s="32">
        <f t="shared" si="1461"/>
        <v>21299.600000000002</v>
      </c>
      <c r="W1616" s="32">
        <f t="shared" si="1462"/>
        <v>23415.599999999999</v>
      </c>
      <c r="X1616" s="32">
        <f t="shared" si="1463"/>
        <v>24543.400000000001</v>
      </c>
      <c r="Y1616" s="32">
        <f t="shared" si="1499"/>
        <v>0</v>
      </c>
      <c r="Z1616" s="32">
        <f t="shared" si="1500"/>
        <v>0</v>
      </c>
      <c r="AA1616" s="32">
        <f t="shared" si="1501"/>
        <v>0</v>
      </c>
      <c r="AB1616" s="32">
        <f t="shared" si="1457"/>
        <v>21299.600000000002</v>
      </c>
      <c r="AC1616" s="32">
        <f t="shared" si="1458"/>
        <v>23415.599999999999</v>
      </c>
      <c r="AD1616" s="32">
        <f t="shared" si="1459"/>
        <v>24543.400000000001</v>
      </c>
      <c r="AE1616" s="32">
        <f t="shared" si="1502"/>
        <v>0</v>
      </c>
      <c r="AF1616" s="33"/>
      <c r="AG1616" s="34"/>
      <c r="AH1616" s="1" t="str">
        <f t="shared" si="1460"/>
        <v/>
      </c>
    </row>
    <row r="1617">
      <c r="A1617" s="14" t="s">
        <v>1044</v>
      </c>
      <c r="B1617" s="15">
        <v>300</v>
      </c>
      <c r="C1617" s="14" t="s">
        <v>100</v>
      </c>
      <c r="D1617" s="14" t="s">
        <v>51</v>
      </c>
      <c r="E1617" s="31" t="s">
        <v>220</v>
      </c>
      <c r="F1617" s="32">
        <v>22569.200000000001</v>
      </c>
      <c r="G1617" s="32">
        <v>23415.599999999999</v>
      </c>
      <c r="H1617" s="32">
        <v>24543.400000000001</v>
      </c>
      <c r="I1617" s="32"/>
      <c r="J1617" s="32"/>
      <c r="K1617" s="32"/>
      <c r="L1617" s="32">
        <f t="shared" si="1468"/>
        <v>22569.200000000001</v>
      </c>
      <c r="M1617" s="32">
        <f t="shared" si="1469"/>
        <v>23415.599999999999</v>
      </c>
      <c r="N1617" s="32">
        <f t="shared" si="1470"/>
        <v>24543.400000000001</v>
      </c>
      <c r="O1617" s="32">
        <v>-1269.5999999999999</v>
      </c>
      <c r="P1617" s="32"/>
      <c r="Q1617" s="32"/>
      <c r="R1617" s="32">
        <f t="shared" si="1472"/>
        <v>21299.600000000002</v>
      </c>
      <c r="S1617" s="32">
        <f t="shared" si="1473"/>
        <v>23415.599999999999</v>
      </c>
      <c r="T1617" s="32">
        <f t="shared" si="1474"/>
        <v>24543.400000000001</v>
      </c>
      <c r="U1617" s="32"/>
      <c r="V1617" s="32">
        <f t="shared" si="1461"/>
        <v>21299.600000000002</v>
      </c>
      <c r="W1617" s="32">
        <f t="shared" si="1462"/>
        <v>23415.599999999999</v>
      </c>
      <c r="X1617" s="32">
        <f t="shared" si="1463"/>
        <v>24543.400000000001</v>
      </c>
      <c r="Y1617" s="32"/>
      <c r="Z1617" s="32"/>
      <c r="AA1617" s="32"/>
      <c r="AB1617" s="32">
        <f t="shared" si="1457"/>
        <v>21299.600000000002</v>
      </c>
      <c r="AC1617" s="32">
        <f t="shared" si="1458"/>
        <v>23415.599999999999</v>
      </c>
      <c r="AD1617" s="32">
        <f t="shared" si="1459"/>
        <v>24543.400000000001</v>
      </c>
      <c r="AE1617" s="32"/>
      <c r="AF1617" s="33"/>
      <c r="AG1617" s="34"/>
      <c r="AH1617" s="1" t="str">
        <f t="shared" si="1460"/>
        <v>1003</v>
      </c>
    </row>
    <row r="1618" ht="63">
      <c r="A1618" s="14" t="s">
        <v>1046</v>
      </c>
      <c r="B1618" s="15"/>
      <c r="C1618" s="14"/>
      <c r="D1618" s="14"/>
      <c r="E1618" s="31" t="s">
        <v>1047</v>
      </c>
      <c r="F1618" s="32">
        <f t="shared" si="1489"/>
        <v>345</v>
      </c>
      <c r="G1618" s="32">
        <f t="shared" si="1490"/>
        <v>345</v>
      </c>
      <c r="H1618" s="32">
        <f t="shared" si="1491"/>
        <v>345</v>
      </c>
      <c r="I1618" s="32">
        <f t="shared" si="1492"/>
        <v>0</v>
      </c>
      <c r="J1618" s="32">
        <f t="shared" si="1493"/>
        <v>0</v>
      </c>
      <c r="K1618" s="32">
        <f t="shared" si="1494"/>
        <v>0</v>
      </c>
      <c r="L1618" s="32">
        <f t="shared" si="1468"/>
        <v>345</v>
      </c>
      <c r="M1618" s="32">
        <f t="shared" si="1469"/>
        <v>345</v>
      </c>
      <c r="N1618" s="32">
        <f t="shared" si="1470"/>
        <v>345</v>
      </c>
      <c r="O1618" s="32">
        <f t="shared" si="1495"/>
        <v>0</v>
      </c>
      <c r="P1618" s="32">
        <f t="shared" si="1496"/>
        <v>0</v>
      </c>
      <c r="Q1618" s="32">
        <f t="shared" si="1497"/>
        <v>0</v>
      </c>
      <c r="R1618" s="32">
        <f t="shared" si="1472"/>
        <v>345</v>
      </c>
      <c r="S1618" s="32">
        <f t="shared" si="1473"/>
        <v>345</v>
      </c>
      <c r="T1618" s="32">
        <f t="shared" si="1474"/>
        <v>345</v>
      </c>
      <c r="U1618" s="32">
        <f t="shared" si="1498"/>
        <v>0</v>
      </c>
      <c r="V1618" s="32">
        <f t="shared" si="1461"/>
        <v>345</v>
      </c>
      <c r="W1618" s="32">
        <f t="shared" si="1462"/>
        <v>345</v>
      </c>
      <c r="X1618" s="32">
        <f t="shared" si="1463"/>
        <v>345</v>
      </c>
      <c r="Y1618" s="32">
        <f t="shared" si="1499"/>
        <v>0</v>
      </c>
      <c r="Z1618" s="32">
        <f t="shared" si="1500"/>
        <v>0</v>
      </c>
      <c r="AA1618" s="32">
        <f t="shared" si="1501"/>
        <v>0</v>
      </c>
      <c r="AB1618" s="32">
        <f t="shared" si="1457"/>
        <v>345</v>
      </c>
      <c r="AC1618" s="32">
        <f t="shared" si="1458"/>
        <v>345</v>
      </c>
      <c r="AD1618" s="32">
        <f t="shared" si="1459"/>
        <v>345</v>
      </c>
      <c r="AE1618" s="32">
        <f t="shared" si="1502"/>
        <v>0</v>
      </c>
      <c r="AF1618" s="33"/>
      <c r="AG1618" s="34"/>
      <c r="AH1618" s="1" t="str">
        <f t="shared" si="1460"/>
        <v/>
      </c>
    </row>
    <row r="1619" ht="31.5">
      <c r="A1619" s="14" t="s">
        <v>1046</v>
      </c>
      <c r="B1619" s="15" t="s">
        <v>188</v>
      </c>
      <c r="C1619" s="14"/>
      <c r="D1619" s="14"/>
      <c r="E1619" s="31" t="s">
        <v>189</v>
      </c>
      <c r="F1619" s="32">
        <f t="shared" si="1489"/>
        <v>345</v>
      </c>
      <c r="G1619" s="32">
        <f t="shared" si="1490"/>
        <v>345</v>
      </c>
      <c r="H1619" s="32">
        <f t="shared" si="1491"/>
        <v>345</v>
      </c>
      <c r="I1619" s="32">
        <f t="shared" si="1492"/>
        <v>0</v>
      </c>
      <c r="J1619" s="32">
        <f t="shared" si="1493"/>
        <v>0</v>
      </c>
      <c r="K1619" s="32">
        <f t="shared" si="1494"/>
        <v>0</v>
      </c>
      <c r="L1619" s="32">
        <f t="shared" si="1468"/>
        <v>345</v>
      </c>
      <c r="M1619" s="32">
        <f t="shared" si="1469"/>
        <v>345</v>
      </c>
      <c r="N1619" s="32">
        <f t="shared" si="1470"/>
        <v>345</v>
      </c>
      <c r="O1619" s="32">
        <f t="shared" si="1495"/>
        <v>0</v>
      </c>
      <c r="P1619" s="32">
        <f t="shared" si="1496"/>
        <v>0</v>
      </c>
      <c r="Q1619" s="32">
        <f t="shared" si="1497"/>
        <v>0</v>
      </c>
      <c r="R1619" s="32">
        <f t="shared" si="1472"/>
        <v>345</v>
      </c>
      <c r="S1619" s="32">
        <f t="shared" si="1473"/>
        <v>345</v>
      </c>
      <c r="T1619" s="32">
        <f t="shared" si="1474"/>
        <v>345</v>
      </c>
      <c r="U1619" s="32">
        <f t="shared" si="1498"/>
        <v>0</v>
      </c>
      <c r="V1619" s="32">
        <f t="shared" si="1461"/>
        <v>345</v>
      </c>
      <c r="W1619" s="32">
        <f t="shared" si="1462"/>
        <v>345</v>
      </c>
      <c r="X1619" s="32">
        <f t="shared" si="1463"/>
        <v>345</v>
      </c>
      <c r="Y1619" s="32">
        <f t="shared" si="1499"/>
        <v>0</v>
      </c>
      <c r="Z1619" s="32">
        <f t="shared" si="1500"/>
        <v>0</v>
      </c>
      <c r="AA1619" s="32">
        <f t="shared" si="1501"/>
        <v>0</v>
      </c>
      <c r="AB1619" s="32">
        <f t="shared" si="1457"/>
        <v>345</v>
      </c>
      <c r="AC1619" s="32">
        <f t="shared" si="1458"/>
        <v>345</v>
      </c>
      <c r="AD1619" s="32">
        <f t="shared" si="1459"/>
        <v>345</v>
      </c>
      <c r="AE1619" s="32">
        <f t="shared" si="1502"/>
        <v>0</v>
      </c>
      <c r="AF1619" s="33"/>
      <c r="AG1619" s="34"/>
      <c r="AH1619" s="1" t="str">
        <f t="shared" si="1460"/>
        <v/>
      </c>
    </row>
    <row r="1620">
      <c r="A1620" s="14" t="s">
        <v>1046</v>
      </c>
      <c r="B1620" s="15" t="s">
        <v>188</v>
      </c>
      <c r="C1620" s="14" t="s">
        <v>31</v>
      </c>
      <c r="D1620" s="14" t="s">
        <v>32</v>
      </c>
      <c r="E1620" s="31" t="s">
        <v>33</v>
      </c>
      <c r="F1620" s="32">
        <v>345</v>
      </c>
      <c r="G1620" s="32">
        <v>345</v>
      </c>
      <c r="H1620" s="32">
        <v>345</v>
      </c>
      <c r="I1620" s="32"/>
      <c r="J1620" s="32"/>
      <c r="K1620" s="32"/>
      <c r="L1620" s="32">
        <f t="shared" si="1468"/>
        <v>345</v>
      </c>
      <c r="M1620" s="32">
        <f t="shared" si="1469"/>
        <v>345</v>
      </c>
      <c r="N1620" s="32">
        <f t="shared" si="1470"/>
        <v>345</v>
      </c>
      <c r="O1620" s="32"/>
      <c r="P1620" s="32"/>
      <c r="Q1620" s="32"/>
      <c r="R1620" s="32">
        <f t="shared" si="1472"/>
        <v>345</v>
      </c>
      <c r="S1620" s="32">
        <f t="shared" si="1473"/>
        <v>345</v>
      </c>
      <c r="T1620" s="32">
        <f t="shared" si="1474"/>
        <v>345</v>
      </c>
      <c r="U1620" s="32"/>
      <c r="V1620" s="32">
        <f t="shared" si="1461"/>
        <v>345</v>
      </c>
      <c r="W1620" s="32">
        <f t="shared" si="1462"/>
        <v>345</v>
      </c>
      <c r="X1620" s="32">
        <f t="shared" si="1463"/>
        <v>345</v>
      </c>
      <c r="Y1620" s="32"/>
      <c r="Z1620" s="32"/>
      <c r="AA1620" s="32"/>
      <c r="AB1620" s="32">
        <f t="shared" si="1457"/>
        <v>345</v>
      </c>
      <c r="AC1620" s="32">
        <f t="shared" si="1458"/>
        <v>345</v>
      </c>
      <c r="AD1620" s="32">
        <f t="shared" si="1459"/>
        <v>345</v>
      </c>
      <c r="AE1620" s="32"/>
      <c r="AF1620" s="33"/>
      <c r="AG1620" s="34"/>
      <c r="AH1620" s="1" t="str">
        <f t="shared" si="1460"/>
        <v>0113</v>
      </c>
    </row>
    <row r="1621" ht="47.25">
      <c r="A1621" s="14" t="s">
        <v>1048</v>
      </c>
      <c r="B1621" s="15"/>
      <c r="C1621" s="14"/>
      <c r="D1621" s="14"/>
      <c r="E1621" s="31" t="s">
        <v>1049</v>
      </c>
      <c r="F1621" s="32">
        <f t="shared" si="1489"/>
        <v>172.5</v>
      </c>
      <c r="G1621" s="32">
        <f t="shared" si="1490"/>
        <v>172.5</v>
      </c>
      <c r="H1621" s="32">
        <f t="shared" si="1491"/>
        <v>172.5</v>
      </c>
      <c r="I1621" s="32">
        <f t="shared" si="1492"/>
        <v>0</v>
      </c>
      <c r="J1621" s="32">
        <f t="shared" si="1493"/>
        <v>0</v>
      </c>
      <c r="K1621" s="32">
        <f t="shared" si="1494"/>
        <v>0</v>
      </c>
      <c r="L1621" s="32">
        <f t="shared" si="1468"/>
        <v>172.5</v>
      </c>
      <c r="M1621" s="32">
        <f t="shared" si="1469"/>
        <v>172.5</v>
      </c>
      <c r="N1621" s="32">
        <f t="shared" si="1470"/>
        <v>172.5</v>
      </c>
      <c r="O1621" s="32">
        <f t="shared" si="1495"/>
        <v>0</v>
      </c>
      <c r="P1621" s="32">
        <f t="shared" si="1496"/>
        <v>0</v>
      </c>
      <c r="Q1621" s="32">
        <f t="shared" si="1497"/>
        <v>0</v>
      </c>
      <c r="R1621" s="32">
        <f t="shared" si="1472"/>
        <v>172.5</v>
      </c>
      <c r="S1621" s="32">
        <f t="shared" si="1473"/>
        <v>172.5</v>
      </c>
      <c r="T1621" s="32">
        <f t="shared" si="1474"/>
        <v>172.5</v>
      </c>
      <c r="U1621" s="32">
        <f t="shared" si="1498"/>
        <v>0</v>
      </c>
      <c r="V1621" s="32">
        <f t="shared" si="1461"/>
        <v>172.5</v>
      </c>
      <c r="W1621" s="32">
        <f t="shared" si="1462"/>
        <v>172.5</v>
      </c>
      <c r="X1621" s="32">
        <f t="shared" si="1463"/>
        <v>172.5</v>
      </c>
      <c r="Y1621" s="32">
        <f t="shared" si="1499"/>
        <v>0</v>
      </c>
      <c r="Z1621" s="32">
        <f t="shared" si="1500"/>
        <v>0</v>
      </c>
      <c r="AA1621" s="32">
        <f t="shared" si="1501"/>
        <v>0</v>
      </c>
      <c r="AB1621" s="32">
        <f t="shared" si="1457"/>
        <v>172.5</v>
      </c>
      <c r="AC1621" s="32">
        <f t="shared" si="1458"/>
        <v>172.5</v>
      </c>
      <c r="AD1621" s="32">
        <f t="shared" si="1459"/>
        <v>172.5</v>
      </c>
      <c r="AE1621" s="32">
        <f t="shared" si="1502"/>
        <v>0</v>
      </c>
      <c r="AF1621" s="33"/>
      <c r="AG1621" s="34"/>
      <c r="AH1621" s="1" t="str">
        <f t="shared" si="1460"/>
        <v/>
      </c>
    </row>
    <row r="1622" ht="31.5">
      <c r="A1622" s="14" t="s">
        <v>1048</v>
      </c>
      <c r="B1622" s="15" t="s">
        <v>188</v>
      </c>
      <c r="C1622" s="14"/>
      <c r="D1622" s="14"/>
      <c r="E1622" s="31" t="s">
        <v>189</v>
      </c>
      <c r="F1622" s="32">
        <f t="shared" si="1489"/>
        <v>172.5</v>
      </c>
      <c r="G1622" s="32">
        <f t="shared" si="1490"/>
        <v>172.5</v>
      </c>
      <c r="H1622" s="32">
        <f t="shared" si="1491"/>
        <v>172.5</v>
      </c>
      <c r="I1622" s="32">
        <f t="shared" si="1492"/>
        <v>0</v>
      </c>
      <c r="J1622" s="32">
        <f t="shared" si="1493"/>
        <v>0</v>
      </c>
      <c r="K1622" s="32">
        <f t="shared" si="1494"/>
        <v>0</v>
      </c>
      <c r="L1622" s="32">
        <f t="shared" si="1468"/>
        <v>172.5</v>
      </c>
      <c r="M1622" s="32">
        <f t="shared" si="1469"/>
        <v>172.5</v>
      </c>
      <c r="N1622" s="32">
        <f t="shared" si="1470"/>
        <v>172.5</v>
      </c>
      <c r="O1622" s="32">
        <f t="shared" si="1495"/>
        <v>0</v>
      </c>
      <c r="P1622" s="32">
        <f t="shared" si="1496"/>
        <v>0</v>
      </c>
      <c r="Q1622" s="32">
        <f t="shared" si="1497"/>
        <v>0</v>
      </c>
      <c r="R1622" s="32">
        <f t="shared" si="1472"/>
        <v>172.5</v>
      </c>
      <c r="S1622" s="32">
        <f t="shared" si="1473"/>
        <v>172.5</v>
      </c>
      <c r="T1622" s="32">
        <f t="shared" si="1474"/>
        <v>172.5</v>
      </c>
      <c r="U1622" s="32">
        <f t="shared" si="1498"/>
        <v>0</v>
      </c>
      <c r="V1622" s="32">
        <f t="shared" si="1461"/>
        <v>172.5</v>
      </c>
      <c r="W1622" s="32">
        <f t="shared" si="1462"/>
        <v>172.5</v>
      </c>
      <c r="X1622" s="32">
        <f t="shared" si="1463"/>
        <v>172.5</v>
      </c>
      <c r="Y1622" s="32">
        <f t="shared" si="1499"/>
        <v>0</v>
      </c>
      <c r="Z1622" s="32">
        <f t="shared" si="1500"/>
        <v>0</v>
      </c>
      <c r="AA1622" s="32">
        <f t="shared" si="1501"/>
        <v>0</v>
      </c>
      <c r="AB1622" s="32">
        <f t="shared" si="1457"/>
        <v>172.5</v>
      </c>
      <c r="AC1622" s="32">
        <f t="shared" si="1458"/>
        <v>172.5</v>
      </c>
      <c r="AD1622" s="32">
        <f t="shared" si="1459"/>
        <v>172.5</v>
      </c>
      <c r="AE1622" s="32">
        <f t="shared" si="1502"/>
        <v>0</v>
      </c>
      <c r="AF1622" s="33"/>
      <c r="AG1622" s="34"/>
      <c r="AH1622" s="1" t="str">
        <f t="shared" si="1460"/>
        <v/>
      </c>
    </row>
    <row r="1623">
      <c r="A1623" s="14" t="s">
        <v>1048</v>
      </c>
      <c r="B1623" s="15">
        <v>300</v>
      </c>
      <c r="C1623" s="14" t="s">
        <v>31</v>
      </c>
      <c r="D1623" s="14" t="s">
        <v>32</v>
      </c>
      <c r="E1623" s="31" t="s">
        <v>33</v>
      </c>
      <c r="F1623" s="32">
        <v>172.5</v>
      </c>
      <c r="G1623" s="32">
        <v>172.5</v>
      </c>
      <c r="H1623" s="32">
        <v>172.5</v>
      </c>
      <c r="I1623" s="32"/>
      <c r="J1623" s="32"/>
      <c r="K1623" s="32"/>
      <c r="L1623" s="32">
        <f t="shared" si="1468"/>
        <v>172.5</v>
      </c>
      <c r="M1623" s="32">
        <f t="shared" si="1469"/>
        <v>172.5</v>
      </c>
      <c r="N1623" s="32">
        <f t="shared" si="1470"/>
        <v>172.5</v>
      </c>
      <c r="O1623" s="32"/>
      <c r="P1623" s="32"/>
      <c r="Q1623" s="32"/>
      <c r="R1623" s="32">
        <f t="shared" si="1472"/>
        <v>172.5</v>
      </c>
      <c r="S1623" s="32">
        <f t="shared" si="1473"/>
        <v>172.5</v>
      </c>
      <c r="T1623" s="32">
        <f t="shared" si="1474"/>
        <v>172.5</v>
      </c>
      <c r="U1623" s="32"/>
      <c r="V1623" s="32">
        <f t="shared" si="1461"/>
        <v>172.5</v>
      </c>
      <c r="W1623" s="32">
        <f t="shared" si="1462"/>
        <v>172.5</v>
      </c>
      <c r="X1623" s="32">
        <f t="shared" si="1463"/>
        <v>172.5</v>
      </c>
      <c r="Y1623" s="32"/>
      <c r="Z1623" s="32"/>
      <c r="AA1623" s="32"/>
      <c r="AB1623" s="32">
        <f t="shared" si="1457"/>
        <v>172.5</v>
      </c>
      <c r="AC1623" s="32">
        <f t="shared" si="1458"/>
        <v>172.5</v>
      </c>
      <c r="AD1623" s="32">
        <f t="shared" si="1459"/>
        <v>172.5</v>
      </c>
      <c r="AE1623" s="32"/>
      <c r="AF1623" s="33"/>
      <c r="AG1623" s="34"/>
      <c r="AH1623" s="1" t="str">
        <f t="shared" si="1460"/>
        <v>0113</v>
      </c>
    </row>
    <row r="1624" ht="47.25">
      <c r="A1624" s="14" t="s">
        <v>1050</v>
      </c>
      <c r="B1624" s="15"/>
      <c r="C1624" s="14"/>
      <c r="D1624" s="14"/>
      <c r="E1624" s="31" t="s">
        <v>1051</v>
      </c>
      <c r="F1624" s="32">
        <f t="shared" si="1489"/>
        <v>828</v>
      </c>
      <c r="G1624" s="32">
        <f t="shared" si="1490"/>
        <v>828</v>
      </c>
      <c r="H1624" s="32">
        <f t="shared" si="1491"/>
        <v>828</v>
      </c>
      <c r="I1624" s="32">
        <f t="shared" si="1492"/>
        <v>0</v>
      </c>
      <c r="J1624" s="32">
        <f t="shared" si="1493"/>
        <v>0</v>
      </c>
      <c r="K1624" s="32">
        <f t="shared" si="1494"/>
        <v>0</v>
      </c>
      <c r="L1624" s="32">
        <f t="shared" si="1468"/>
        <v>828</v>
      </c>
      <c r="M1624" s="32">
        <f t="shared" si="1469"/>
        <v>828</v>
      </c>
      <c r="N1624" s="32">
        <f t="shared" si="1470"/>
        <v>828</v>
      </c>
      <c r="O1624" s="32">
        <f t="shared" si="1495"/>
        <v>0</v>
      </c>
      <c r="P1624" s="32">
        <f t="shared" si="1496"/>
        <v>0</v>
      </c>
      <c r="Q1624" s="32">
        <f t="shared" si="1497"/>
        <v>0</v>
      </c>
      <c r="R1624" s="32">
        <f t="shared" si="1472"/>
        <v>828</v>
      </c>
      <c r="S1624" s="32">
        <f t="shared" si="1473"/>
        <v>828</v>
      </c>
      <c r="T1624" s="32">
        <f t="shared" si="1474"/>
        <v>828</v>
      </c>
      <c r="U1624" s="32">
        <f t="shared" si="1498"/>
        <v>0</v>
      </c>
      <c r="V1624" s="32">
        <f t="shared" si="1461"/>
        <v>828</v>
      </c>
      <c r="W1624" s="32">
        <f t="shared" si="1462"/>
        <v>828</v>
      </c>
      <c r="X1624" s="32">
        <f t="shared" si="1463"/>
        <v>828</v>
      </c>
      <c r="Y1624" s="32">
        <f t="shared" si="1499"/>
        <v>0</v>
      </c>
      <c r="Z1624" s="32">
        <f t="shared" si="1500"/>
        <v>0</v>
      </c>
      <c r="AA1624" s="32">
        <f t="shared" si="1501"/>
        <v>0</v>
      </c>
      <c r="AB1624" s="32">
        <f t="shared" si="1457"/>
        <v>828</v>
      </c>
      <c r="AC1624" s="32">
        <f t="shared" si="1458"/>
        <v>828</v>
      </c>
      <c r="AD1624" s="32">
        <f t="shared" si="1459"/>
        <v>828</v>
      </c>
      <c r="AE1624" s="32">
        <f t="shared" si="1502"/>
        <v>0</v>
      </c>
      <c r="AF1624" s="33"/>
      <c r="AG1624" s="34"/>
      <c r="AH1624" s="1" t="str">
        <f t="shared" si="1460"/>
        <v/>
      </c>
    </row>
    <row r="1625" ht="31.5">
      <c r="A1625" s="14" t="s">
        <v>1050</v>
      </c>
      <c r="B1625" s="15" t="s">
        <v>188</v>
      </c>
      <c r="C1625" s="14"/>
      <c r="D1625" s="14"/>
      <c r="E1625" s="31" t="s">
        <v>189</v>
      </c>
      <c r="F1625" s="32">
        <f t="shared" si="1489"/>
        <v>828</v>
      </c>
      <c r="G1625" s="32">
        <f t="shared" si="1490"/>
        <v>828</v>
      </c>
      <c r="H1625" s="32">
        <f t="shared" si="1491"/>
        <v>828</v>
      </c>
      <c r="I1625" s="32">
        <f t="shared" si="1492"/>
        <v>0</v>
      </c>
      <c r="J1625" s="32">
        <f t="shared" si="1493"/>
        <v>0</v>
      </c>
      <c r="K1625" s="32">
        <f t="shared" si="1494"/>
        <v>0</v>
      </c>
      <c r="L1625" s="32">
        <f t="shared" si="1468"/>
        <v>828</v>
      </c>
      <c r="M1625" s="32">
        <f t="shared" si="1469"/>
        <v>828</v>
      </c>
      <c r="N1625" s="32">
        <f t="shared" si="1470"/>
        <v>828</v>
      </c>
      <c r="O1625" s="32">
        <f t="shared" si="1495"/>
        <v>0</v>
      </c>
      <c r="P1625" s="32">
        <f t="shared" si="1496"/>
        <v>0</v>
      </c>
      <c r="Q1625" s="32">
        <f t="shared" si="1497"/>
        <v>0</v>
      </c>
      <c r="R1625" s="32">
        <f t="shared" si="1472"/>
        <v>828</v>
      </c>
      <c r="S1625" s="32">
        <f t="shared" si="1473"/>
        <v>828</v>
      </c>
      <c r="T1625" s="32">
        <f t="shared" si="1474"/>
        <v>828</v>
      </c>
      <c r="U1625" s="32">
        <f t="shared" si="1498"/>
        <v>0</v>
      </c>
      <c r="V1625" s="32">
        <f t="shared" si="1461"/>
        <v>828</v>
      </c>
      <c r="W1625" s="32">
        <f t="shared" si="1462"/>
        <v>828</v>
      </c>
      <c r="X1625" s="32">
        <f t="shared" si="1463"/>
        <v>828</v>
      </c>
      <c r="Y1625" s="32">
        <f t="shared" si="1499"/>
        <v>0</v>
      </c>
      <c r="Z1625" s="32">
        <f t="shared" si="1500"/>
        <v>0</v>
      </c>
      <c r="AA1625" s="32">
        <f t="shared" si="1501"/>
        <v>0</v>
      </c>
      <c r="AB1625" s="32">
        <f t="shared" si="1457"/>
        <v>828</v>
      </c>
      <c r="AC1625" s="32">
        <f t="shared" si="1458"/>
        <v>828</v>
      </c>
      <c r="AD1625" s="32">
        <f t="shared" si="1459"/>
        <v>828</v>
      </c>
      <c r="AE1625" s="32">
        <f t="shared" si="1502"/>
        <v>0</v>
      </c>
      <c r="AF1625" s="33"/>
      <c r="AG1625" s="34"/>
      <c r="AH1625" s="1" t="str">
        <f t="shared" si="1460"/>
        <v/>
      </c>
    </row>
    <row r="1626">
      <c r="A1626" s="14" t="s">
        <v>1050</v>
      </c>
      <c r="B1626" s="15">
        <v>300</v>
      </c>
      <c r="C1626" s="14" t="s">
        <v>31</v>
      </c>
      <c r="D1626" s="14" t="s">
        <v>32</v>
      </c>
      <c r="E1626" s="31" t="s">
        <v>33</v>
      </c>
      <c r="F1626" s="32">
        <v>828</v>
      </c>
      <c r="G1626" s="32">
        <v>828</v>
      </c>
      <c r="H1626" s="32">
        <v>828</v>
      </c>
      <c r="I1626" s="32"/>
      <c r="J1626" s="32"/>
      <c r="K1626" s="32"/>
      <c r="L1626" s="32">
        <f t="shared" si="1468"/>
        <v>828</v>
      </c>
      <c r="M1626" s="32">
        <f t="shared" si="1469"/>
        <v>828</v>
      </c>
      <c r="N1626" s="32">
        <f t="shared" si="1470"/>
        <v>828</v>
      </c>
      <c r="O1626" s="32"/>
      <c r="P1626" s="32"/>
      <c r="Q1626" s="32"/>
      <c r="R1626" s="32">
        <f t="shared" si="1472"/>
        <v>828</v>
      </c>
      <c r="S1626" s="32">
        <f t="shared" si="1473"/>
        <v>828</v>
      </c>
      <c r="T1626" s="32">
        <f t="shared" si="1474"/>
        <v>828</v>
      </c>
      <c r="U1626" s="32"/>
      <c r="V1626" s="32">
        <f t="shared" si="1461"/>
        <v>828</v>
      </c>
      <c r="W1626" s="32">
        <f t="shared" si="1462"/>
        <v>828</v>
      </c>
      <c r="X1626" s="32">
        <f t="shared" si="1463"/>
        <v>828</v>
      </c>
      <c r="Y1626" s="32"/>
      <c r="Z1626" s="32"/>
      <c r="AA1626" s="32"/>
      <c r="AB1626" s="32">
        <f t="shared" si="1457"/>
        <v>828</v>
      </c>
      <c r="AC1626" s="32">
        <f t="shared" si="1458"/>
        <v>828</v>
      </c>
      <c r="AD1626" s="32">
        <f t="shared" si="1459"/>
        <v>828</v>
      </c>
      <c r="AE1626" s="32"/>
      <c r="AF1626" s="33"/>
      <c r="AG1626" s="34"/>
      <c r="AH1626" s="1" t="str">
        <f t="shared" si="1460"/>
        <v>0113</v>
      </c>
    </row>
    <row r="1627" ht="94.5">
      <c r="A1627" s="14" t="s">
        <v>1052</v>
      </c>
      <c r="B1627" s="15"/>
      <c r="C1627" s="14"/>
      <c r="D1627" s="14"/>
      <c r="E1627" s="31" t="s">
        <v>1053</v>
      </c>
      <c r="F1627" s="32">
        <f>F1628+F1630</f>
        <v>155974.89999999999</v>
      </c>
      <c r="G1627" s="32">
        <f>G1628+G1630</f>
        <v>160370.80000000002</v>
      </c>
      <c r="H1627" s="32">
        <f>H1628+H1630</f>
        <v>160370.80000000002</v>
      </c>
      <c r="I1627" s="32">
        <f>I1628+I1630</f>
        <v>0</v>
      </c>
      <c r="J1627" s="32">
        <f>J1628+J1630</f>
        <v>0</v>
      </c>
      <c r="K1627" s="32">
        <f>K1628+K1630</f>
        <v>0</v>
      </c>
      <c r="L1627" s="32">
        <f t="shared" si="1468"/>
        <v>155974.89999999999</v>
      </c>
      <c r="M1627" s="32">
        <f t="shared" si="1469"/>
        <v>160370.80000000002</v>
      </c>
      <c r="N1627" s="32">
        <f t="shared" si="1470"/>
        <v>160370.80000000002</v>
      </c>
      <c r="O1627" s="32">
        <f>O1628+O1630</f>
        <v>0</v>
      </c>
      <c r="P1627" s="32">
        <f>P1628+P1630</f>
        <v>0</v>
      </c>
      <c r="Q1627" s="32">
        <f>Q1628+Q1630</f>
        <v>0</v>
      </c>
      <c r="R1627" s="32">
        <f t="shared" si="1472"/>
        <v>155974.89999999999</v>
      </c>
      <c r="S1627" s="32">
        <f t="shared" si="1473"/>
        <v>160370.80000000002</v>
      </c>
      <c r="T1627" s="32">
        <f t="shared" si="1474"/>
        <v>160370.80000000002</v>
      </c>
      <c r="U1627" s="32">
        <f>U1628+U1630</f>
        <v>0</v>
      </c>
      <c r="V1627" s="32">
        <f t="shared" si="1461"/>
        <v>155974.89999999999</v>
      </c>
      <c r="W1627" s="32">
        <f t="shared" si="1462"/>
        <v>160370.80000000002</v>
      </c>
      <c r="X1627" s="32">
        <f t="shared" si="1463"/>
        <v>160370.80000000002</v>
      </c>
      <c r="Y1627" s="32">
        <f>Y1628+Y1630</f>
        <v>-2197.8000000000002</v>
      </c>
      <c r="Z1627" s="32">
        <f>Z1628+Z1630</f>
        <v>0</v>
      </c>
      <c r="AA1627" s="32">
        <f>AA1628+AA1630</f>
        <v>0</v>
      </c>
      <c r="AB1627" s="32">
        <f t="shared" si="1457"/>
        <v>153777.10000000001</v>
      </c>
      <c r="AC1627" s="32">
        <f t="shared" si="1458"/>
        <v>160370.80000000002</v>
      </c>
      <c r="AD1627" s="32">
        <f t="shared" si="1459"/>
        <v>160370.80000000002</v>
      </c>
      <c r="AE1627" s="32">
        <f>AE1628+AE1630</f>
        <v>0</v>
      </c>
      <c r="AF1627" s="33"/>
      <c r="AG1627" s="34"/>
      <c r="AH1627" s="1" t="str">
        <f t="shared" si="1460"/>
        <v/>
      </c>
    </row>
    <row r="1628" ht="31.5">
      <c r="A1628" s="14" t="s">
        <v>1052</v>
      </c>
      <c r="B1628" s="15" t="s">
        <v>48</v>
      </c>
      <c r="C1628" s="14"/>
      <c r="D1628" s="14"/>
      <c r="E1628" s="31" t="s">
        <v>49</v>
      </c>
      <c r="F1628" s="32">
        <f>F1629</f>
        <v>466.5</v>
      </c>
      <c r="G1628" s="32">
        <f>G1629</f>
        <v>479.69999999999999</v>
      </c>
      <c r="H1628" s="32">
        <f>H1629</f>
        <v>479.69999999999999</v>
      </c>
      <c r="I1628" s="32">
        <f>I1629</f>
        <v>0</v>
      </c>
      <c r="J1628" s="32">
        <f>J1629</f>
        <v>0</v>
      </c>
      <c r="K1628" s="32">
        <f>K1629</f>
        <v>0</v>
      </c>
      <c r="L1628" s="32">
        <f t="shared" si="1468"/>
        <v>466.5</v>
      </c>
      <c r="M1628" s="32">
        <f t="shared" si="1469"/>
        <v>479.69999999999999</v>
      </c>
      <c r="N1628" s="32">
        <f t="shared" si="1470"/>
        <v>479.69999999999999</v>
      </c>
      <c r="O1628" s="32">
        <f>O1629</f>
        <v>0</v>
      </c>
      <c r="P1628" s="32">
        <f>P1629</f>
        <v>0</v>
      </c>
      <c r="Q1628" s="32">
        <f>Q1629</f>
        <v>0</v>
      </c>
      <c r="R1628" s="32">
        <f t="shared" si="1472"/>
        <v>466.5</v>
      </c>
      <c r="S1628" s="32">
        <f t="shared" si="1473"/>
        <v>479.69999999999999</v>
      </c>
      <c r="T1628" s="32">
        <f t="shared" si="1474"/>
        <v>479.69999999999999</v>
      </c>
      <c r="U1628" s="32">
        <f>U1629</f>
        <v>0</v>
      </c>
      <c r="V1628" s="32">
        <f t="shared" si="1461"/>
        <v>466.5</v>
      </c>
      <c r="W1628" s="32">
        <f t="shared" si="1462"/>
        <v>479.69999999999999</v>
      </c>
      <c r="X1628" s="32">
        <f t="shared" si="1463"/>
        <v>479.69999999999999</v>
      </c>
      <c r="Y1628" s="32">
        <f>Y1629</f>
        <v>-6.5</v>
      </c>
      <c r="Z1628" s="32">
        <f>Z1629</f>
        <v>0</v>
      </c>
      <c r="AA1628" s="32">
        <f>AA1629</f>
        <v>0</v>
      </c>
      <c r="AB1628" s="32">
        <f t="shared" si="1457"/>
        <v>460</v>
      </c>
      <c r="AC1628" s="32">
        <f t="shared" si="1458"/>
        <v>479.69999999999999</v>
      </c>
      <c r="AD1628" s="32">
        <f t="shared" si="1459"/>
        <v>479.69999999999999</v>
      </c>
      <c r="AE1628" s="32">
        <f>AE1629</f>
        <v>0</v>
      </c>
      <c r="AF1628" s="33"/>
      <c r="AG1628" s="34"/>
      <c r="AH1628" s="1" t="str">
        <f t="shared" si="1460"/>
        <v/>
      </c>
    </row>
    <row r="1629">
      <c r="A1629" s="14" t="s">
        <v>1052</v>
      </c>
      <c r="B1629" s="15">
        <v>200</v>
      </c>
      <c r="C1629" s="14" t="s">
        <v>100</v>
      </c>
      <c r="D1629" s="14" t="s">
        <v>31</v>
      </c>
      <c r="E1629" s="31" t="s">
        <v>1054</v>
      </c>
      <c r="F1629" s="32">
        <v>466.5</v>
      </c>
      <c r="G1629" s="32">
        <v>479.69999999999999</v>
      </c>
      <c r="H1629" s="32">
        <v>479.69999999999999</v>
      </c>
      <c r="I1629" s="32"/>
      <c r="J1629" s="32"/>
      <c r="K1629" s="32"/>
      <c r="L1629" s="32">
        <f t="shared" si="1468"/>
        <v>466.5</v>
      </c>
      <c r="M1629" s="32">
        <f t="shared" si="1469"/>
        <v>479.69999999999999</v>
      </c>
      <c r="N1629" s="32">
        <f t="shared" si="1470"/>
        <v>479.69999999999999</v>
      </c>
      <c r="O1629" s="32"/>
      <c r="P1629" s="32"/>
      <c r="Q1629" s="32"/>
      <c r="R1629" s="32">
        <f t="shared" si="1472"/>
        <v>466.5</v>
      </c>
      <c r="S1629" s="32">
        <f t="shared" si="1473"/>
        <v>479.69999999999999</v>
      </c>
      <c r="T1629" s="32">
        <f t="shared" si="1474"/>
        <v>479.69999999999999</v>
      </c>
      <c r="U1629" s="32"/>
      <c r="V1629" s="32">
        <f t="shared" si="1461"/>
        <v>466.5</v>
      </c>
      <c r="W1629" s="32">
        <f t="shared" si="1462"/>
        <v>479.69999999999999</v>
      </c>
      <c r="X1629" s="32">
        <f t="shared" si="1463"/>
        <v>479.69999999999999</v>
      </c>
      <c r="Y1629" s="32">
        <v>-6.5</v>
      </c>
      <c r="Z1629" s="32"/>
      <c r="AA1629" s="32"/>
      <c r="AB1629" s="32">
        <f t="shared" si="1457"/>
        <v>460</v>
      </c>
      <c r="AC1629" s="32">
        <f t="shared" si="1458"/>
        <v>479.69999999999999</v>
      </c>
      <c r="AD1629" s="32">
        <f t="shared" si="1459"/>
        <v>479.69999999999999</v>
      </c>
      <c r="AE1629" s="32"/>
      <c r="AF1629" s="33"/>
      <c r="AG1629" s="34"/>
      <c r="AH1629" s="1" t="str">
        <f t="shared" si="1460"/>
        <v>1001</v>
      </c>
    </row>
    <row r="1630" ht="31.5">
      <c r="A1630" s="14" t="s">
        <v>1052</v>
      </c>
      <c r="B1630" s="15" t="s">
        <v>188</v>
      </c>
      <c r="C1630" s="14"/>
      <c r="D1630" s="14"/>
      <c r="E1630" s="31" t="s">
        <v>189</v>
      </c>
      <c r="F1630" s="32">
        <f>F1631</f>
        <v>155508.39999999999</v>
      </c>
      <c r="G1630" s="32">
        <f>G1631</f>
        <v>159891.10000000001</v>
      </c>
      <c r="H1630" s="32">
        <f>H1631</f>
        <v>159891.10000000001</v>
      </c>
      <c r="I1630" s="32">
        <f>I1631</f>
        <v>0</v>
      </c>
      <c r="J1630" s="32">
        <f>J1631</f>
        <v>0</v>
      </c>
      <c r="K1630" s="32">
        <f>K1631</f>
        <v>0</v>
      </c>
      <c r="L1630" s="32">
        <f t="shared" si="1468"/>
        <v>155508.39999999999</v>
      </c>
      <c r="M1630" s="32">
        <f t="shared" si="1469"/>
        <v>159891.10000000001</v>
      </c>
      <c r="N1630" s="32">
        <f t="shared" si="1470"/>
        <v>159891.10000000001</v>
      </c>
      <c r="O1630" s="32">
        <f>O1631</f>
        <v>0</v>
      </c>
      <c r="P1630" s="32">
        <f>P1631</f>
        <v>0</v>
      </c>
      <c r="Q1630" s="32">
        <f>Q1631</f>
        <v>0</v>
      </c>
      <c r="R1630" s="32">
        <f t="shared" si="1472"/>
        <v>155508.39999999999</v>
      </c>
      <c r="S1630" s="32">
        <f t="shared" si="1473"/>
        <v>159891.10000000001</v>
      </c>
      <c r="T1630" s="32">
        <f t="shared" si="1474"/>
        <v>159891.10000000001</v>
      </c>
      <c r="U1630" s="32">
        <f>U1631</f>
        <v>0</v>
      </c>
      <c r="V1630" s="32">
        <f t="shared" si="1461"/>
        <v>155508.39999999999</v>
      </c>
      <c r="W1630" s="32">
        <f t="shared" si="1462"/>
        <v>159891.10000000001</v>
      </c>
      <c r="X1630" s="32">
        <f t="shared" si="1463"/>
        <v>159891.10000000001</v>
      </c>
      <c r="Y1630" s="32">
        <f>Y1631</f>
        <v>-2191.3000000000002</v>
      </c>
      <c r="Z1630" s="32">
        <f>Z1631</f>
        <v>0</v>
      </c>
      <c r="AA1630" s="32">
        <f>AA1631</f>
        <v>0</v>
      </c>
      <c r="AB1630" s="32">
        <f t="shared" si="1457"/>
        <v>153317.10000000001</v>
      </c>
      <c r="AC1630" s="32">
        <f t="shared" si="1458"/>
        <v>159891.10000000001</v>
      </c>
      <c r="AD1630" s="32">
        <f t="shared" si="1459"/>
        <v>159891.10000000001</v>
      </c>
      <c r="AE1630" s="32">
        <f>AE1631</f>
        <v>0</v>
      </c>
      <c r="AF1630" s="33"/>
      <c r="AG1630" s="34"/>
      <c r="AH1630" s="1" t="str">
        <f t="shared" si="1460"/>
        <v/>
      </c>
    </row>
    <row r="1631">
      <c r="A1631" s="14" t="s">
        <v>1052</v>
      </c>
      <c r="B1631" s="15">
        <v>300</v>
      </c>
      <c r="C1631" s="14" t="s">
        <v>100</v>
      </c>
      <c r="D1631" s="14" t="s">
        <v>31</v>
      </c>
      <c r="E1631" s="31" t="s">
        <v>1054</v>
      </c>
      <c r="F1631" s="32">
        <v>155508.39999999999</v>
      </c>
      <c r="G1631" s="32">
        <v>159891.10000000001</v>
      </c>
      <c r="H1631" s="32">
        <v>159891.10000000001</v>
      </c>
      <c r="I1631" s="32"/>
      <c r="J1631" s="32"/>
      <c r="K1631" s="32"/>
      <c r="L1631" s="32">
        <f t="shared" si="1468"/>
        <v>155508.39999999999</v>
      </c>
      <c r="M1631" s="32">
        <f t="shared" si="1469"/>
        <v>159891.10000000001</v>
      </c>
      <c r="N1631" s="32">
        <f t="shared" si="1470"/>
        <v>159891.10000000001</v>
      </c>
      <c r="O1631" s="32"/>
      <c r="P1631" s="32"/>
      <c r="Q1631" s="32"/>
      <c r="R1631" s="32">
        <f t="shared" si="1472"/>
        <v>155508.39999999999</v>
      </c>
      <c r="S1631" s="32">
        <f t="shared" si="1473"/>
        <v>159891.10000000001</v>
      </c>
      <c r="T1631" s="32">
        <f t="shared" si="1474"/>
        <v>159891.10000000001</v>
      </c>
      <c r="U1631" s="32"/>
      <c r="V1631" s="32">
        <f t="shared" si="1461"/>
        <v>155508.39999999999</v>
      </c>
      <c r="W1631" s="32">
        <f t="shared" si="1462"/>
        <v>159891.10000000001</v>
      </c>
      <c r="X1631" s="32">
        <f t="shared" si="1463"/>
        <v>159891.10000000001</v>
      </c>
      <c r="Y1631" s="32">
        <v>-2191.3000000000002</v>
      </c>
      <c r="Z1631" s="32"/>
      <c r="AA1631" s="32"/>
      <c r="AB1631" s="32">
        <f t="shared" si="1457"/>
        <v>153317.10000000001</v>
      </c>
      <c r="AC1631" s="32">
        <f t="shared" si="1458"/>
        <v>159891.10000000001</v>
      </c>
      <c r="AD1631" s="32">
        <f t="shared" si="1459"/>
        <v>159891.10000000001</v>
      </c>
      <c r="AE1631" s="32"/>
      <c r="AF1631" s="33"/>
      <c r="AG1631" s="34"/>
      <c r="AH1631" s="1" t="str">
        <f t="shared" si="1460"/>
        <v>1001</v>
      </c>
    </row>
    <row r="1632" s="17" customFormat="1" ht="31.5">
      <c r="A1632" s="18" t="s">
        <v>1055</v>
      </c>
      <c r="B1632" s="19"/>
      <c r="C1632" s="18"/>
      <c r="D1632" s="18"/>
      <c r="E1632" s="20" t="s">
        <v>1056</v>
      </c>
      <c r="F1632" s="21">
        <f>F1633+F1637</f>
        <v>294135.09999999998</v>
      </c>
      <c r="G1632" s="21">
        <f>G1633+G1637</f>
        <v>301174.09999999998</v>
      </c>
      <c r="H1632" s="21">
        <f>H1633+H1637</f>
        <v>301174.09999999998</v>
      </c>
      <c r="I1632" s="21">
        <f>I1633+I1637</f>
        <v>0</v>
      </c>
      <c r="J1632" s="21">
        <f>J1633+J1637</f>
        <v>0</v>
      </c>
      <c r="K1632" s="21">
        <f>K1633+K1637</f>
        <v>0</v>
      </c>
      <c r="L1632" s="21">
        <f t="shared" si="1468"/>
        <v>294135.09999999998</v>
      </c>
      <c r="M1632" s="21">
        <f t="shared" si="1469"/>
        <v>301174.09999999998</v>
      </c>
      <c r="N1632" s="21">
        <f t="shared" si="1470"/>
        <v>301174.09999999998</v>
      </c>
      <c r="O1632" s="21">
        <f>O1633+O1637</f>
        <v>0</v>
      </c>
      <c r="P1632" s="21">
        <f>P1633+P1637</f>
        <v>0</v>
      </c>
      <c r="Q1632" s="21">
        <f>Q1633+Q1637</f>
        <v>0</v>
      </c>
      <c r="R1632" s="21">
        <f t="shared" si="1472"/>
        <v>294135.09999999998</v>
      </c>
      <c r="S1632" s="21">
        <f t="shared" si="1473"/>
        <v>301174.09999999998</v>
      </c>
      <c r="T1632" s="21">
        <f t="shared" si="1474"/>
        <v>301174.09999999998</v>
      </c>
      <c r="U1632" s="21">
        <f>U1633+U1637</f>
        <v>0</v>
      </c>
      <c r="V1632" s="21">
        <f t="shared" si="1461"/>
        <v>294135.09999999998</v>
      </c>
      <c r="W1632" s="21">
        <f t="shared" si="1462"/>
        <v>301174.09999999998</v>
      </c>
      <c r="X1632" s="21">
        <f t="shared" si="1463"/>
        <v>301174.09999999998</v>
      </c>
      <c r="Y1632" s="21">
        <f>Y1633+Y1637</f>
        <v>-1795.1080000000002</v>
      </c>
      <c r="Z1632" s="21">
        <f>Z1633+Z1637</f>
        <v>0</v>
      </c>
      <c r="AA1632" s="21">
        <f>AA1633+AA1637</f>
        <v>0</v>
      </c>
      <c r="AB1632" s="21">
        <f t="shared" si="1457"/>
        <v>292339.99199999997</v>
      </c>
      <c r="AC1632" s="21">
        <f t="shared" si="1458"/>
        <v>301174.09999999998</v>
      </c>
      <c r="AD1632" s="21">
        <f t="shared" si="1459"/>
        <v>301174.09999999998</v>
      </c>
      <c r="AE1632" s="21">
        <f>AE1633+AE1637</f>
        <v>0</v>
      </c>
      <c r="AF1632" s="22"/>
      <c r="AG1632" s="23"/>
      <c r="AH1632" s="17" t="str">
        <f t="shared" si="1460"/>
        <v/>
      </c>
    </row>
    <row r="1633" s="24" customFormat="1" ht="31.5">
      <c r="A1633" s="25" t="s">
        <v>1057</v>
      </c>
      <c r="B1633" s="26"/>
      <c r="C1633" s="25"/>
      <c r="D1633" s="25"/>
      <c r="E1633" s="27" t="s">
        <v>1058</v>
      </c>
      <c r="F1633" s="28">
        <f t="shared" ref="F1633:F1637" si="1503">F1634</f>
        <v>86921.199999999997</v>
      </c>
      <c r="G1633" s="28">
        <f t="shared" ref="G1633:G1637" si="1504">G1634</f>
        <v>89368.600000000006</v>
      </c>
      <c r="H1633" s="28">
        <f t="shared" ref="H1633:H1637" si="1505">H1634</f>
        <v>89368.600000000006</v>
      </c>
      <c r="I1633" s="28">
        <f t="shared" ref="I1633:I1637" si="1506">I1634</f>
        <v>0</v>
      </c>
      <c r="J1633" s="28">
        <f t="shared" ref="J1633:J1637" si="1507">J1634</f>
        <v>0</v>
      </c>
      <c r="K1633" s="28">
        <f t="shared" ref="K1633:K1637" si="1508">K1634</f>
        <v>0</v>
      </c>
      <c r="L1633" s="28">
        <f t="shared" si="1468"/>
        <v>86921.199999999997</v>
      </c>
      <c r="M1633" s="28">
        <f t="shared" si="1469"/>
        <v>89368.600000000006</v>
      </c>
      <c r="N1633" s="28">
        <f t="shared" si="1470"/>
        <v>89368.600000000006</v>
      </c>
      <c r="O1633" s="28">
        <f t="shared" ref="O1633:O1637" si="1509">O1634</f>
        <v>0</v>
      </c>
      <c r="P1633" s="28">
        <f t="shared" ref="P1633:P1637" si="1510">P1634</f>
        <v>0</v>
      </c>
      <c r="Q1633" s="28">
        <f t="shared" ref="Q1633:Q1637" si="1511">Q1634</f>
        <v>0</v>
      </c>
      <c r="R1633" s="28">
        <f t="shared" si="1472"/>
        <v>86921.199999999997</v>
      </c>
      <c r="S1633" s="28">
        <f t="shared" si="1473"/>
        <v>89368.600000000006</v>
      </c>
      <c r="T1633" s="28">
        <f t="shared" si="1474"/>
        <v>89368.600000000006</v>
      </c>
      <c r="U1633" s="28">
        <f t="shared" ref="U1633:U1637" si="1512">U1634</f>
        <v>0</v>
      </c>
      <c r="V1633" s="28">
        <f t="shared" si="1461"/>
        <v>86921.199999999997</v>
      </c>
      <c r="W1633" s="28">
        <f t="shared" si="1462"/>
        <v>89368.600000000006</v>
      </c>
      <c r="X1633" s="28">
        <f t="shared" si="1463"/>
        <v>89368.600000000006</v>
      </c>
      <c r="Y1633" s="28">
        <f t="shared" ref="Y1633:Y1637" si="1513">Y1634</f>
        <v>-1223.5999999999999</v>
      </c>
      <c r="Z1633" s="28">
        <f t="shared" ref="Z1633:Z1637" si="1514">Z1634</f>
        <v>0</v>
      </c>
      <c r="AA1633" s="28">
        <f t="shared" ref="AA1633:AA1637" si="1515">AA1634</f>
        <v>0</v>
      </c>
      <c r="AB1633" s="28">
        <f t="shared" si="1457"/>
        <v>85697.599999999991</v>
      </c>
      <c r="AC1633" s="28">
        <f t="shared" si="1458"/>
        <v>89368.600000000006</v>
      </c>
      <c r="AD1633" s="28">
        <f t="shared" si="1459"/>
        <v>89368.600000000006</v>
      </c>
      <c r="AE1633" s="28">
        <f t="shared" ref="AE1633:AE1637" si="1516">AE1634</f>
        <v>0</v>
      </c>
      <c r="AF1633" s="29"/>
      <c r="AG1633" s="30"/>
      <c r="AH1633" s="24" t="str">
        <f t="shared" si="1460"/>
        <v/>
      </c>
    </row>
    <row r="1634" ht="31.5">
      <c r="A1634" s="14" t="s">
        <v>1059</v>
      </c>
      <c r="B1634" s="15"/>
      <c r="C1634" s="14"/>
      <c r="D1634" s="14"/>
      <c r="E1634" s="31" t="s">
        <v>179</v>
      </c>
      <c r="F1634" s="32">
        <f t="shared" si="1503"/>
        <v>86921.199999999997</v>
      </c>
      <c r="G1634" s="32">
        <f t="shared" si="1504"/>
        <v>89368.600000000006</v>
      </c>
      <c r="H1634" s="32">
        <f t="shared" si="1505"/>
        <v>89368.600000000006</v>
      </c>
      <c r="I1634" s="32">
        <f t="shared" si="1506"/>
        <v>0</v>
      </c>
      <c r="J1634" s="32">
        <f t="shared" si="1507"/>
        <v>0</v>
      </c>
      <c r="K1634" s="32">
        <f t="shared" si="1508"/>
        <v>0</v>
      </c>
      <c r="L1634" s="32">
        <f t="shared" si="1468"/>
        <v>86921.199999999997</v>
      </c>
      <c r="M1634" s="32">
        <f t="shared" si="1469"/>
        <v>89368.600000000006</v>
      </c>
      <c r="N1634" s="32">
        <f t="shared" si="1470"/>
        <v>89368.600000000006</v>
      </c>
      <c r="O1634" s="32">
        <f t="shared" si="1509"/>
        <v>0</v>
      </c>
      <c r="P1634" s="32">
        <f t="shared" si="1510"/>
        <v>0</v>
      </c>
      <c r="Q1634" s="32">
        <f t="shared" si="1511"/>
        <v>0</v>
      </c>
      <c r="R1634" s="32">
        <f t="shared" si="1472"/>
        <v>86921.199999999997</v>
      </c>
      <c r="S1634" s="32">
        <f t="shared" si="1473"/>
        <v>89368.600000000006</v>
      </c>
      <c r="T1634" s="32">
        <f t="shared" si="1474"/>
        <v>89368.600000000006</v>
      </c>
      <c r="U1634" s="32">
        <f t="shared" si="1512"/>
        <v>0</v>
      </c>
      <c r="V1634" s="32">
        <f t="shared" si="1461"/>
        <v>86921.199999999997</v>
      </c>
      <c r="W1634" s="32">
        <f t="shared" si="1462"/>
        <v>89368.600000000006</v>
      </c>
      <c r="X1634" s="32">
        <f t="shared" si="1463"/>
        <v>89368.600000000006</v>
      </c>
      <c r="Y1634" s="32">
        <f t="shared" si="1513"/>
        <v>-1223.5999999999999</v>
      </c>
      <c r="Z1634" s="32">
        <f t="shared" si="1514"/>
        <v>0</v>
      </c>
      <c r="AA1634" s="32">
        <f t="shared" si="1515"/>
        <v>0</v>
      </c>
      <c r="AB1634" s="32">
        <f t="shared" si="1457"/>
        <v>85697.599999999991</v>
      </c>
      <c r="AC1634" s="32">
        <f t="shared" si="1458"/>
        <v>89368.600000000006</v>
      </c>
      <c r="AD1634" s="32">
        <f t="shared" si="1459"/>
        <v>89368.600000000006</v>
      </c>
      <c r="AE1634" s="32">
        <f t="shared" si="1516"/>
        <v>0</v>
      </c>
      <c r="AF1634" s="33"/>
      <c r="AG1634" s="34"/>
      <c r="AH1634" s="1" t="str">
        <f t="shared" si="1460"/>
        <v/>
      </c>
    </row>
    <row r="1635" ht="94.5">
      <c r="A1635" s="14" t="s">
        <v>1059</v>
      </c>
      <c r="B1635" s="15" t="s">
        <v>151</v>
      </c>
      <c r="C1635" s="14"/>
      <c r="D1635" s="14"/>
      <c r="E1635" s="31" t="s">
        <v>152</v>
      </c>
      <c r="F1635" s="32">
        <f t="shared" si="1503"/>
        <v>86921.199999999997</v>
      </c>
      <c r="G1635" s="32">
        <f t="shared" si="1504"/>
        <v>89368.600000000006</v>
      </c>
      <c r="H1635" s="32">
        <f t="shared" si="1505"/>
        <v>89368.600000000006</v>
      </c>
      <c r="I1635" s="32">
        <f t="shared" si="1506"/>
        <v>0</v>
      </c>
      <c r="J1635" s="32">
        <f t="shared" si="1507"/>
        <v>0</v>
      </c>
      <c r="K1635" s="32">
        <f t="shared" si="1508"/>
        <v>0</v>
      </c>
      <c r="L1635" s="32">
        <f t="shared" si="1468"/>
        <v>86921.199999999997</v>
      </c>
      <c r="M1635" s="32">
        <f t="shared" si="1469"/>
        <v>89368.600000000006</v>
      </c>
      <c r="N1635" s="32">
        <f t="shared" si="1470"/>
        <v>89368.600000000006</v>
      </c>
      <c r="O1635" s="32">
        <f t="shared" si="1509"/>
        <v>0</v>
      </c>
      <c r="P1635" s="32">
        <f t="shared" si="1510"/>
        <v>0</v>
      </c>
      <c r="Q1635" s="32">
        <f t="shared" si="1511"/>
        <v>0</v>
      </c>
      <c r="R1635" s="32">
        <f t="shared" si="1472"/>
        <v>86921.199999999997</v>
      </c>
      <c r="S1635" s="32">
        <f t="shared" si="1473"/>
        <v>89368.600000000006</v>
      </c>
      <c r="T1635" s="32">
        <f t="shared" si="1474"/>
        <v>89368.600000000006</v>
      </c>
      <c r="U1635" s="32">
        <f t="shared" si="1512"/>
        <v>0</v>
      </c>
      <c r="V1635" s="32">
        <f t="shared" si="1461"/>
        <v>86921.199999999997</v>
      </c>
      <c r="W1635" s="32">
        <f t="shared" si="1462"/>
        <v>89368.600000000006</v>
      </c>
      <c r="X1635" s="32">
        <f t="shared" si="1463"/>
        <v>89368.600000000006</v>
      </c>
      <c r="Y1635" s="32">
        <f t="shared" si="1513"/>
        <v>-1223.5999999999999</v>
      </c>
      <c r="Z1635" s="32">
        <f t="shared" si="1514"/>
        <v>0</v>
      </c>
      <c r="AA1635" s="32">
        <f t="shared" si="1515"/>
        <v>0</v>
      </c>
      <c r="AB1635" s="32">
        <f t="shared" si="1457"/>
        <v>85697.599999999991</v>
      </c>
      <c r="AC1635" s="32">
        <f t="shared" si="1458"/>
        <v>89368.600000000006</v>
      </c>
      <c r="AD1635" s="32">
        <f t="shared" si="1459"/>
        <v>89368.600000000006</v>
      </c>
      <c r="AE1635" s="32">
        <f t="shared" si="1516"/>
        <v>0</v>
      </c>
      <c r="AF1635" s="33"/>
      <c r="AG1635" s="34"/>
      <c r="AH1635" s="1" t="str">
        <f t="shared" si="1460"/>
        <v/>
      </c>
    </row>
    <row r="1636" ht="63">
      <c r="A1636" s="14" t="s">
        <v>1059</v>
      </c>
      <c r="B1636" s="15" t="s">
        <v>151</v>
      </c>
      <c r="C1636" s="14" t="s">
        <v>31</v>
      </c>
      <c r="D1636" s="14" t="s">
        <v>51</v>
      </c>
      <c r="E1636" s="31" t="s">
        <v>1060</v>
      </c>
      <c r="F1636" s="32">
        <v>86921.199999999997</v>
      </c>
      <c r="G1636" s="32">
        <v>89368.600000000006</v>
      </c>
      <c r="H1636" s="32">
        <v>89368.600000000006</v>
      </c>
      <c r="I1636" s="32"/>
      <c r="J1636" s="32"/>
      <c r="K1636" s="32"/>
      <c r="L1636" s="32">
        <f t="shared" si="1468"/>
        <v>86921.199999999997</v>
      </c>
      <c r="M1636" s="32">
        <f t="shared" si="1469"/>
        <v>89368.600000000006</v>
      </c>
      <c r="N1636" s="32">
        <f t="shared" si="1470"/>
        <v>89368.600000000006</v>
      </c>
      <c r="O1636" s="32"/>
      <c r="P1636" s="32"/>
      <c r="Q1636" s="32"/>
      <c r="R1636" s="32">
        <f t="shared" si="1472"/>
        <v>86921.199999999997</v>
      </c>
      <c r="S1636" s="32">
        <f t="shared" si="1473"/>
        <v>89368.600000000006</v>
      </c>
      <c r="T1636" s="32">
        <f t="shared" si="1474"/>
        <v>89368.600000000006</v>
      </c>
      <c r="U1636" s="32"/>
      <c r="V1636" s="32">
        <f t="shared" si="1461"/>
        <v>86921.199999999997</v>
      </c>
      <c r="W1636" s="32">
        <f t="shared" si="1462"/>
        <v>89368.600000000006</v>
      </c>
      <c r="X1636" s="32">
        <f t="shared" si="1463"/>
        <v>89368.600000000006</v>
      </c>
      <c r="Y1636" s="32">
        <v>-1223.5999999999999</v>
      </c>
      <c r="Z1636" s="32"/>
      <c r="AA1636" s="32"/>
      <c r="AB1636" s="32">
        <f t="shared" si="1457"/>
        <v>85697.599999999991</v>
      </c>
      <c r="AC1636" s="32">
        <f t="shared" si="1458"/>
        <v>89368.600000000006</v>
      </c>
      <c r="AD1636" s="32">
        <f t="shared" si="1459"/>
        <v>89368.600000000006</v>
      </c>
      <c r="AE1636" s="32"/>
      <c r="AF1636" s="33"/>
      <c r="AG1636" s="34"/>
      <c r="AH1636" s="1" t="str">
        <f t="shared" si="1460"/>
        <v>0103</v>
      </c>
    </row>
    <row r="1637" s="24" customFormat="1">
      <c r="A1637" s="25" t="s">
        <v>1061</v>
      </c>
      <c r="B1637" s="26"/>
      <c r="C1637" s="25"/>
      <c r="D1637" s="25"/>
      <c r="E1637" s="27" t="s">
        <v>1062</v>
      </c>
      <c r="F1637" s="28">
        <f t="shared" si="1503"/>
        <v>207213.89999999997</v>
      </c>
      <c r="G1637" s="28">
        <f t="shared" si="1504"/>
        <v>211805.5</v>
      </c>
      <c r="H1637" s="28">
        <f t="shared" si="1505"/>
        <v>211805.5</v>
      </c>
      <c r="I1637" s="28">
        <f t="shared" si="1506"/>
        <v>0</v>
      </c>
      <c r="J1637" s="28">
        <f t="shared" si="1507"/>
        <v>0</v>
      </c>
      <c r="K1637" s="28">
        <f t="shared" si="1508"/>
        <v>0</v>
      </c>
      <c r="L1637" s="28">
        <f t="shared" si="1468"/>
        <v>207213.89999999997</v>
      </c>
      <c r="M1637" s="28">
        <f t="shared" si="1469"/>
        <v>211805.5</v>
      </c>
      <c r="N1637" s="28">
        <f t="shared" si="1470"/>
        <v>211805.5</v>
      </c>
      <c r="O1637" s="28">
        <f t="shared" si="1509"/>
        <v>0</v>
      </c>
      <c r="P1637" s="28">
        <f t="shared" si="1510"/>
        <v>0</v>
      </c>
      <c r="Q1637" s="28">
        <f t="shared" si="1511"/>
        <v>0</v>
      </c>
      <c r="R1637" s="28">
        <f t="shared" si="1472"/>
        <v>207213.89999999997</v>
      </c>
      <c r="S1637" s="28">
        <f t="shared" si="1473"/>
        <v>211805.5</v>
      </c>
      <c r="T1637" s="28">
        <f t="shared" si="1474"/>
        <v>211805.5</v>
      </c>
      <c r="U1637" s="28">
        <f t="shared" si="1512"/>
        <v>0</v>
      </c>
      <c r="V1637" s="28">
        <f t="shared" si="1461"/>
        <v>207213.89999999997</v>
      </c>
      <c r="W1637" s="28">
        <f t="shared" si="1462"/>
        <v>211805.5</v>
      </c>
      <c r="X1637" s="28">
        <f t="shared" si="1463"/>
        <v>211805.5</v>
      </c>
      <c r="Y1637" s="28">
        <f t="shared" si="1513"/>
        <v>-571.50800000000027</v>
      </c>
      <c r="Z1637" s="28">
        <f t="shared" si="1514"/>
        <v>0</v>
      </c>
      <c r="AA1637" s="28">
        <f t="shared" si="1515"/>
        <v>0</v>
      </c>
      <c r="AB1637" s="28">
        <f t="shared" si="1457"/>
        <v>206642.39199999996</v>
      </c>
      <c r="AC1637" s="28">
        <f t="shared" si="1458"/>
        <v>211805.5</v>
      </c>
      <c r="AD1637" s="28">
        <f t="shared" si="1459"/>
        <v>211805.5</v>
      </c>
      <c r="AE1637" s="28">
        <f t="shared" si="1516"/>
        <v>0</v>
      </c>
      <c r="AF1637" s="29"/>
      <c r="AG1637" s="30"/>
      <c r="AH1637" s="24" t="str">
        <f t="shared" si="1460"/>
        <v/>
      </c>
    </row>
    <row r="1638" ht="31.5">
      <c r="A1638" s="14" t="s">
        <v>1063</v>
      </c>
      <c r="B1638" s="15"/>
      <c r="C1638" s="14"/>
      <c r="D1638" s="14"/>
      <c r="E1638" s="31" t="s">
        <v>179</v>
      </c>
      <c r="F1638" s="32">
        <f>F1639+F1641</f>
        <v>207213.89999999997</v>
      </c>
      <c r="G1638" s="32">
        <f>G1639+G1641</f>
        <v>211805.5</v>
      </c>
      <c r="H1638" s="32">
        <f>H1639+H1641</f>
        <v>211805.5</v>
      </c>
      <c r="I1638" s="32">
        <f>I1639+I1641</f>
        <v>0</v>
      </c>
      <c r="J1638" s="32">
        <f>J1639+J1641</f>
        <v>0</v>
      </c>
      <c r="K1638" s="32">
        <f>K1639+K1641</f>
        <v>0</v>
      </c>
      <c r="L1638" s="32">
        <f t="shared" si="1468"/>
        <v>207213.89999999997</v>
      </c>
      <c r="M1638" s="32">
        <f t="shared" si="1469"/>
        <v>211805.5</v>
      </c>
      <c r="N1638" s="32">
        <f t="shared" si="1470"/>
        <v>211805.5</v>
      </c>
      <c r="O1638" s="32">
        <f>O1639+O1641</f>
        <v>0</v>
      </c>
      <c r="P1638" s="32">
        <f>P1639+P1641</f>
        <v>0</v>
      </c>
      <c r="Q1638" s="32">
        <f>Q1639+Q1641</f>
        <v>0</v>
      </c>
      <c r="R1638" s="32">
        <f t="shared" si="1472"/>
        <v>207213.89999999997</v>
      </c>
      <c r="S1638" s="32">
        <f t="shared" si="1473"/>
        <v>211805.5</v>
      </c>
      <c r="T1638" s="32">
        <f t="shared" si="1474"/>
        <v>211805.5</v>
      </c>
      <c r="U1638" s="32">
        <f>U1639+U1641</f>
        <v>0</v>
      </c>
      <c r="V1638" s="32">
        <f t="shared" si="1461"/>
        <v>207213.89999999997</v>
      </c>
      <c r="W1638" s="32">
        <f t="shared" si="1462"/>
        <v>211805.5</v>
      </c>
      <c r="X1638" s="32">
        <f t="shared" si="1463"/>
        <v>211805.5</v>
      </c>
      <c r="Y1638" s="32">
        <f>Y1639+Y1641</f>
        <v>-571.50800000000027</v>
      </c>
      <c r="Z1638" s="32">
        <f>Z1639+Z1641</f>
        <v>0</v>
      </c>
      <c r="AA1638" s="32">
        <f>AA1639+AA1641</f>
        <v>0</v>
      </c>
      <c r="AB1638" s="32">
        <f t="shared" si="1457"/>
        <v>206642.39199999996</v>
      </c>
      <c r="AC1638" s="32">
        <f t="shared" si="1458"/>
        <v>211805.5</v>
      </c>
      <c r="AD1638" s="32">
        <f t="shared" si="1459"/>
        <v>211805.5</v>
      </c>
      <c r="AE1638" s="32">
        <f>AE1639+AE1641</f>
        <v>0</v>
      </c>
      <c r="AF1638" s="33"/>
      <c r="AG1638" s="34"/>
      <c r="AH1638" s="1" t="str">
        <f t="shared" si="1460"/>
        <v/>
      </c>
    </row>
    <row r="1639" ht="94.5">
      <c r="A1639" s="14" t="s">
        <v>1063</v>
      </c>
      <c r="B1639" s="15" t="s">
        <v>151</v>
      </c>
      <c r="C1639" s="14"/>
      <c r="D1639" s="14"/>
      <c r="E1639" s="31" t="s">
        <v>152</v>
      </c>
      <c r="F1639" s="32">
        <f>F1640</f>
        <v>171024.69999999998</v>
      </c>
      <c r="G1639" s="32">
        <f>G1640</f>
        <v>175883.29999999999</v>
      </c>
      <c r="H1639" s="32">
        <f>H1640</f>
        <v>175884.19999999998</v>
      </c>
      <c r="I1639" s="32">
        <f>I1640</f>
        <v>0</v>
      </c>
      <c r="J1639" s="32">
        <f>J1640</f>
        <v>0</v>
      </c>
      <c r="K1639" s="32">
        <f>K1640</f>
        <v>0</v>
      </c>
      <c r="L1639" s="32">
        <f t="shared" si="1468"/>
        <v>171024.69999999998</v>
      </c>
      <c r="M1639" s="32">
        <f t="shared" si="1469"/>
        <v>175883.29999999999</v>
      </c>
      <c r="N1639" s="32">
        <f t="shared" si="1470"/>
        <v>175884.19999999998</v>
      </c>
      <c r="O1639" s="32">
        <f>O1640</f>
        <v>0</v>
      </c>
      <c r="P1639" s="32">
        <f>P1640</f>
        <v>0</v>
      </c>
      <c r="Q1639" s="32">
        <f>Q1640</f>
        <v>0</v>
      </c>
      <c r="R1639" s="32">
        <f t="shared" si="1472"/>
        <v>171024.69999999998</v>
      </c>
      <c r="S1639" s="32">
        <f t="shared" si="1473"/>
        <v>175883.29999999999</v>
      </c>
      <c r="T1639" s="32">
        <f t="shared" si="1474"/>
        <v>175884.19999999998</v>
      </c>
      <c r="U1639" s="32">
        <f>U1640</f>
        <v>0</v>
      </c>
      <c r="V1639" s="32">
        <f t="shared" si="1461"/>
        <v>171024.69999999998</v>
      </c>
      <c r="W1639" s="32">
        <f t="shared" si="1462"/>
        <v>175883.29999999999</v>
      </c>
      <c r="X1639" s="32">
        <f t="shared" si="1463"/>
        <v>175884.19999999998</v>
      </c>
      <c r="Y1639" s="32">
        <f>Y1640</f>
        <v>-2295.8000000000002</v>
      </c>
      <c r="Z1639" s="32">
        <f>Z1640</f>
        <v>0</v>
      </c>
      <c r="AA1639" s="32">
        <f>AA1640</f>
        <v>0</v>
      </c>
      <c r="AB1639" s="32">
        <f t="shared" si="1457"/>
        <v>168728.89999999999</v>
      </c>
      <c r="AC1639" s="32">
        <f t="shared" si="1458"/>
        <v>175883.29999999999</v>
      </c>
      <c r="AD1639" s="32">
        <f t="shared" si="1459"/>
        <v>175884.19999999998</v>
      </c>
      <c r="AE1639" s="32">
        <f>AE1640</f>
        <v>0</v>
      </c>
      <c r="AF1639" s="33"/>
      <c r="AG1639" s="34"/>
      <c r="AH1639" s="1" t="str">
        <f t="shared" si="1460"/>
        <v/>
      </c>
    </row>
    <row r="1640" ht="63">
      <c r="A1640" s="14" t="s">
        <v>1063</v>
      </c>
      <c r="B1640" s="15" t="s">
        <v>151</v>
      </c>
      <c r="C1640" s="14" t="s">
        <v>31</v>
      </c>
      <c r="D1640" s="14" t="s">
        <v>51</v>
      </c>
      <c r="E1640" s="31" t="s">
        <v>1060</v>
      </c>
      <c r="F1640" s="32">
        <v>171024.69999999998</v>
      </c>
      <c r="G1640" s="32">
        <v>175883.29999999999</v>
      </c>
      <c r="H1640" s="32">
        <v>175884.19999999998</v>
      </c>
      <c r="I1640" s="32"/>
      <c r="J1640" s="32"/>
      <c r="K1640" s="32"/>
      <c r="L1640" s="32">
        <f t="shared" si="1468"/>
        <v>171024.69999999998</v>
      </c>
      <c r="M1640" s="32">
        <f t="shared" si="1469"/>
        <v>175883.29999999999</v>
      </c>
      <c r="N1640" s="32">
        <f t="shared" si="1470"/>
        <v>175884.19999999998</v>
      </c>
      <c r="O1640" s="32"/>
      <c r="P1640" s="32"/>
      <c r="Q1640" s="32"/>
      <c r="R1640" s="32">
        <f t="shared" si="1472"/>
        <v>171024.69999999998</v>
      </c>
      <c r="S1640" s="32">
        <f t="shared" si="1473"/>
        <v>175883.29999999999</v>
      </c>
      <c r="T1640" s="32">
        <f t="shared" si="1474"/>
        <v>175884.19999999998</v>
      </c>
      <c r="U1640" s="32"/>
      <c r="V1640" s="32">
        <f t="shared" si="1461"/>
        <v>171024.69999999998</v>
      </c>
      <c r="W1640" s="32">
        <f t="shared" si="1462"/>
        <v>175883.29999999999</v>
      </c>
      <c r="X1640" s="32">
        <f t="shared" si="1463"/>
        <v>175884.19999999998</v>
      </c>
      <c r="Y1640" s="32">
        <v>-2295.8000000000002</v>
      </c>
      <c r="Z1640" s="32"/>
      <c r="AA1640" s="32"/>
      <c r="AB1640" s="32">
        <f t="shared" ref="AB1640:AB1703" si="1517">V1640+Y1640</f>
        <v>168728.89999999999</v>
      </c>
      <c r="AC1640" s="32">
        <f t="shared" ref="AC1640:AC1703" si="1518">W1640+Z1640</f>
        <v>175883.29999999999</v>
      </c>
      <c r="AD1640" s="32">
        <f t="shared" ref="AD1640:AD1703" si="1519">X1640+AA1640</f>
        <v>175884.19999999998</v>
      </c>
      <c r="AE1640" s="32"/>
      <c r="AF1640" s="33"/>
      <c r="AG1640" s="34"/>
      <c r="AH1640" s="1" t="str">
        <f t="shared" ref="AH1640:AH1703" si="1520">CONCATENATE(C1640,D1640)</f>
        <v>0103</v>
      </c>
    </row>
    <row r="1641" ht="31.5">
      <c r="A1641" s="14" t="s">
        <v>1063</v>
      </c>
      <c r="B1641" s="15" t="s">
        <v>48</v>
      </c>
      <c r="C1641" s="14"/>
      <c r="D1641" s="14"/>
      <c r="E1641" s="31" t="s">
        <v>49</v>
      </c>
      <c r="F1641" s="32">
        <f>F1642</f>
        <v>36189.199999999997</v>
      </c>
      <c r="G1641" s="32">
        <f>G1642</f>
        <v>35922.199999999997</v>
      </c>
      <c r="H1641" s="32">
        <f>H1642</f>
        <v>35921.300000000003</v>
      </c>
      <c r="I1641" s="32">
        <f>I1642</f>
        <v>0</v>
      </c>
      <c r="J1641" s="32">
        <f>J1642</f>
        <v>0</v>
      </c>
      <c r="K1641" s="32">
        <f>K1642</f>
        <v>0</v>
      </c>
      <c r="L1641" s="32">
        <f t="shared" si="1468"/>
        <v>36189.199999999997</v>
      </c>
      <c r="M1641" s="32">
        <f t="shared" si="1469"/>
        <v>35922.199999999997</v>
      </c>
      <c r="N1641" s="32">
        <f t="shared" si="1470"/>
        <v>35921.300000000003</v>
      </c>
      <c r="O1641" s="32">
        <f>O1642</f>
        <v>0</v>
      </c>
      <c r="P1641" s="32">
        <f>P1642</f>
        <v>0</v>
      </c>
      <c r="Q1641" s="32">
        <f>Q1642</f>
        <v>0</v>
      </c>
      <c r="R1641" s="32">
        <f t="shared" si="1472"/>
        <v>36189.199999999997</v>
      </c>
      <c r="S1641" s="32">
        <f t="shared" si="1473"/>
        <v>35922.199999999997</v>
      </c>
      <c r="T1641" s="32">
        <f t="shared" si="1474"/>
        <v>35921.300000000003</v>
      </c>
      <c r="U1641" s="32">
        <f>U1642</f>
        <v>0</v>
      </c>
      <c r="V1641" s="32">
        <f t="shared" si="1461"/>
        <v>36189.199999999997</v>
      </c>
      <c r="W1641" s="32">
        <f t="shared" si="1462"/>
        <v>35922.199999999997</v>
      </c>
      <c r="X1641" s="32">
        <f t="shared" si="1463"/>
        <v>35921.300000000003</v>
      </c>
      <c r="Y1641" s="32">
        <f>Y1642</f>
        <v>1724.2919999999999</v>
      </c>
      <c r="Z1641" s="32">
        <f>Z1642</f>
        <v>0</v>
      </c>
      <c r="AA1641" s="32">
        <f>AA1642</f>
        <v>0</v>
      </c>
      <c r="AB1641" s="32">
        <f t="shared" si="1517"/>
        <v>37913.491999999998</v>
      </c>
      <c r="AC1641" s="32">
        <f t="shared" si="1518"/>
        <v>35922.199999999997</v>
      </c>
      <c r="AD1641" s="32">
        <f t="shared" si="1519"/>
        <v>35921.300000000003</v>
      </c>
      <c r="AE1641" s="32">
        <f>AE1642</f>
        <v>0</v>
      </c>
      <c r="AF1641" s="33"/>
      <c r="AG1641" s="34"/>
      <c r="AH1641" s="1" t="str">
        <f t="shared" si="1520"/>
        <v/>
      </c>
    </row>
    <row r="1642" ht="63">
      <c r="A1642" s="14" t="s">
        <v>1063</v>
      </c>
      <c r="B1642" s="15" t="s">
        <v>48</v>
      </c>
      <c r="C1642" s="14" t="s">
        <v>31</v>
      </c>
      <c r="D1642" s="14" t="s">
        <v>51</v>
      </c>
      <c r="E1642" s="31" t="s">
        <v>1060</v>
      </c>
      <c r="F1642" s="32">
        <v>36189.199999999997</v>
      </c>
      <c r="G1642" s="32">
        <v>35922.199999999997</v>
      </c>
      <c r="H1642" s="32">
        <v>35921.300000000003</v>
      </c>
      <c r="I1642" s="32"/>
      <c r="J1642" s="32"/>
      <c r="K1642" s="32"/>
      <c r="L1642" s="32">
        <f t="shared" si="1468"/>
        <v>36189.199999999997</v>
      </c>
      <c r="M1642" s="32">
        <f t="shared" si="1469"/>
        <v>35922.199999999997</v>
      </c>
      <c r="N1642" s="32">
        <f t="shared" si="1470"/>
        <v>35921.300000000003</v>
      </c>
      <c r="O1642" s="32"/>
      <c r="P1642" s="32"/>
      <c r="Q1642" s="32"/>
      <c r="R1642" s="32">
        <f t="shared" si="1472"/>
        <v>36189.199999999997</v>
      </c>
      <c r="S1642" s="32">
        <f t="shared" si="1473"/>
        <v>35922.199999999997</v>
      </c>
      <c r="T1642" s="32">
        <f t="shared" si="1474"/>
        <v>35921.300000000003</v>
      </c>
      <c r="U1642" s="32"/>
      <c r="V1642" s="32">
        <f t="shared" si="1461"/>
        <v>36189.199999999997</v>
      </c>
      <c r="W1642" s="32">
        <f t="shared" si="1462"/>
        <v>35922.199999999997</v>
      </c>
      <c r="X1642" s="32">
        <f t="shared" si="1463"/>
        <v>35921.300000000003</v>
      </c>
      <c r="Y1642" s="32">
        <v>1724.2919999999999</v>
      </c>
      <c r="Z1642" s="32"/>
      <c r="AA1642" s="32"/>
      <c r="AB1642" s="32">
        <f t="shared" si="1517"/>
        <v>37913.491999999998</v>
      </c>
      <c r="AC1642" s="32">
        <f t="shared" si="1518"/>
        <v>35922.199999999997</v>
      </c>
      <c r="AD1642" s="32">
        <f t="shared" si="1519"/>
        <v>35921.300000000003</v>
      </c>
      <c r="AE1642" s="32"/>
      <c r="AF1642" s="33"/>
      <c r="AG1642" s="34"/>
      <c r="AH1642" s="1" t="str">
        <f t="shared" si="1520"/>
        <v>0103</v>
      </c>
    </row>
    <row r="1643" s="17" customFormat="1" ht="47.25">
      <c r="A1643" s="18" t="s">
        <v>1064</v>
      </c>
      <c r="B1643" s="19"/>
      <c r="C1643" s="18"/>
      <c r="D1643" s="18"/>
      <c r="E1643" s="20" t="s">
        <v>1065</v>
      </c>
      <c r="F1643" s="21">
        <f>F1644+F1648</f>
        <v>95310.199999999997</v>
      </c>
      <c r="G1643" s="21">
        <f>G1644+G1648</f>
        <v>97692</v>
      </c>
      <c r="H1643" s="21">
        <f>H1644+H1648</f>
        <v>97692</v>
      </c>
      <c r="I1643" s="21">
        <f>I1644+I1648</f>
        <v>0</v>
      </c>
      <c r="J1643" s="21">
        <f>J1644+J1648</f>
        <v>0</v>
      </c>
      <c r="K1643" s="21">
        <f>K1644+K1648</f>
        <v>0</v>
      </c>
      <c r="L1643" s="21">
        <f t="shared" si="1468"/>
        <v>95310.199999999997</v>
      </c>
      <c r="M1643" s="21">
        <f t="shared" si="1469"/>
        <v>97692</v>
      </c>
      <c r="N1643" s="21">
        <f t="shared" si="1470"/>
        <v>97692</v>
      </c>
      <c r="O1643" s="21">
        <f>O1644+O1648</f>
        <v>0</v>
      </c>
      <c r="P1643" s="21">
        <f>P1644+P1648</f>
        <v>0</v>
      </c>
      <c r="Q1643" s="21">
        <f>Q1644+Q1648</f>
        <v>0</v>
      </c>
      <c r="R1643" s="21">
        <f t="shared" si="1472"/>
        <v>95310.199999999997</v>
      </c>
      <c r="S1643" s="21">
        <f t="shared" si="1473"/>
        <v>97692</v>
      </c>
      <c r="T1643" s="21">
        <f t="shared" si="1474"/>
        <v>97692</v>
      </c>
      <c r="U1643" s="21">
        <f>U1644+U1648</f>
        <v>2500</v>
      </c>
      <c r="V1643" s="21">
        <f t="shared" si="1461"/>
        <v>97810.199999999997</v>
      </c>
      <c r="W1643" s="21">
        <f t="shared" si="1462"/>
        <v>97692</v>
      </c>
      <c r="X1643" s="21">
        <f t="shared" si="1463"/>
        <v>97692</v>
      </c>
      <c r="Y1643" s="21">
        <f>Y1644+Y1648</f>
        <v>-1190.8</v>
      </c>
      <c r="Z1643" s="21">
        <f>Z1644+Z1648</f>
        <v>0</v>
      </c>
      <c r="AA1643" s="21">
        <f>AA1644+AA1648</f>
        <v>0</v>
      </c>
      <c r="AB1643" s="21">
        <f t="shared" si="1517"/>
        <v>96619.399999999994</v>
      </c>
      <c r="AC1643" s="21">
        <f t="shared" si="1518"/>
        <v>97692</v>
      </c>
      <c r="AD1643" s="21">
        <f t="shared" si="1519"/>
        <v>97692</v>
      </c>
      <c r="AE1643" s="21">
        <f>AE1644+AE1648</f>
        <v>0</v>
      </c>
      <c r="AF1643" s="22"/>
      <c r="AG1643" s="23"/>
      <c r="AH1643" s="17" t="str">
        <f t="shared" si="1520"/>
        <v/>
      </c>
    </row>
    <row r="1644" s="24" customFormat="1" ht="47.25">
      <c r="A1644" s="25" t="s">
        <v>1066</v>
      </c>
      <c r="B1644" s="26"/>
      <c r="C1644" s="25"/>
      <c r="D1644" s="25"/>
      <c r="E1644" s="27" t="s">
        <v>1067</v>
      </c>
      <c r="F1644" s="28">
        <f t="shared" ref="F1644:F1648" si="1521">F1645</f>
        <v>42151.800000000003</v>
      </c>
      <c r="G1644" s="28">
        <f t="shared" ref="G1644:G1648" si="1522">G1645</f>
        <v>43339.699999999997</v>
      </c>
      <c r="H1644" s="28">
        <f t="shared" ref="H1644:H1648" si="1523">H1645</f>
        <v>43339.699999999997</v>
      </c>
      <c r="I1644" s="28">
        <f t="shared" ref="I1644:I1648" si="1524">I1645</f>
        <v>0</v>
      </c>
      <c r="J1644" s="28">
        <f t="shared" ref="J1644:J1648" si="1525">J1645</f>
        <v>0</v>
      </c>
      <c r="K1644" s="28">
        <f t="shared" ref="K1644:K1648" si="1526">K1645</f>
        <v>0</v>
      </c>
      <c r="L1644" s="28">
        <f t="shared" si="1468"/>
        <v>42151.800000000003</v>
      </c>
      <c r="M1644" s="28">
        <f t="shared" si="1469"/>
        <v>43339.699999999997</v>
      </c>
      <c r="N1644" s="28">
        <f t="shared" si="1470"/>
        <v>43339.699999999997</v>
      </c>
      <c r="O1644" s="28">
        <f t="shared" ref="O1644:O1648" si="1527">O1645</f>
        <v>0</v>
      </c>
      <c r="P1644" s="28">
        <f t="shared" ref="P1644:P1648" si="1528">P1645</f>
        <v>0</v>
      </c>
      <c r="Q1644" s="28">
        <f t="shared" ref="Q1644:Q1648" si="1529">Q1645</f>
        <v>0</v>
      </c>
      <c r="R1644" s="28">
        <f t="shared" si="1472"/>
        <v>42151.800000000003</v>
      </c>
      <c r="S1644" s="28">
        <f t="shared" si="1473"/>
        <v>43339.699999999997</v>
      </c>
      <c r="T1644" s="28">
        <f t="shared" si="1474"/>
        <v>43339.699999999997</v>
      </c>
      <c r="U1644" s="28">
        <f t="shared" ref="U1644:U1648" si="1530">U1645</f>
        <v>2500</v>
      </c>
      <c r="V1644" s="28">
        <f t="shared" si="1461"/>
        <v>44651.800000000003</v>
      </c>
      <c r="W1644" s="28">
        <f t="shared" si="1462"/>
        <v>43339.699999999997</v>
      </c>
      <c r="X1644" s="28">
        <f t="shared" si="1463"/>
        <v>43339.699999999997</v>
      </c>
      <c r="Y1644" s="28">
        <f t="shared" ref="Y1644:Y1648" si="1531">Y1645</f>
        <v>-593.89999999999998</v>
      </c>
      <c r="Z1644" s="28">
        <f t="shared" ref="Z1644:Z1648" si="1532">Z1645</f>
        <v>0</v>
      </c>
      <c r="AA1644" s="28">
        <f t="shared" ref="AA1644:AA1648" si="1533">AA1645</f>
        <v>0</v>
      </c>
      <c r="AB1644" s="28">
        <f t="shared" si="1517"/>
        <v>44057.900000000001</v>
      </c>
      <c r="AC1644" s="28">
        <f t="shared" si="1518"/>
        <v>43339.699999999997</v>
      </c>
      <c r="AD1644" s="28">
        <f t="shared" si="1519"/>
        <v>43339.699999999997</v>
      </c>
      <c r="AE1644" s="28">
        <f t="shared" ref="AE1644:AE1648" si="1534">AE1645</f>
        <v>0</v>
      </c>
      <c r="AF1644" s="29"/>
      <c r="AG1644" s="30"/>
      <c r="AH1644" s="24" t="str">
        <f t="shared" si="1520"/>
        <v/>
      </c>
    </row>
    <row r="1645" ht="31.5">
      <c r="A1645" s="14" t="s">
        <v>1068</v>
      </c>
      <c r="B1645" s="15"/>
      <c r="C1645" s="14"/>
      <c r="D1645" s="14"/>
      <c r="E1645" s="31" t="s">
        <v>179</v>
      </c>
      <c r="F1645" s="32">
        <f t="shared" si="1521"/>
        <v>42151.800000000003</v>
      </c>
      <c r="G1645" s="32">
        <f t="shared" si="1522"/>
        <v>43339.699999999997</v>
      </c>
      <c r="H1645" s="32">
        <f t="shared" si="1523"/>
        <v>43339.699999999997</v>
      </c>
      <c r="I1645" s="32">
        <f t="shared" si="1524"/>
        <v>0</v>
      </c>
      <c r="J1645" s="32">
        <f t="shared" si="1525"/>
        <v>0</v>
      </c>
      <c r="K1645" s="32">
        <f t="shared" si="1526"/>
        <v>0</v>
      </c>
      <c r="L1645" s="32">
        <f t="shared" si="1468"/>
        <v>42151.800000000003</v>
      </c>
      <c r="M1645" s="32">
        <f t="shared" si="1469"/>
        <v>43339.699999999997</v>
      </c>
      <c r="N1645" s="32">
        <f t="shared" si="1470"/>
        <v>43339.699999999997</v>
      </c>
      <c r="O1645" s="32">
        <f t="shared" si="1527"/>
        <v>0</v>
      </c>
      <c r="P1645" s="32">
        <f t="shared" si="1528"/>
        <v>0</v>
      </c>
      <c r="Q1645" s="32">
        <f t="shared" si="1529"/>
        <v>0</v>
      </c>
      <c r="R1645" s="32">
        <f t="shared" si="1472"/>
        <v>42151.800000000003</v>
      </c>
      <c r="S1645" s="32">
        <f t="shared" si="1473"/>
        <v>43339.699999999997</v>
      </c>
      <c r="T1645" s="32">
        <f t="shared" si="1474"/>
        <v>43339.699999999997</v>
      </c>
      <c r="U1645" s="32">
        <f t="shared" si="1530"/>
        <v>2500</v>
      </c>
      <c r="V1645" s="32">
        <f t="shared" si="1461"/>
        <v>44651.800000000003</v>
      </c>
      <c r="W1645" s="32">
        <f t="shared" si="1462"/>
        <v>43339.699999999997</v>
      </c>
      <c r="X1645" s="32">
        <f t="shared" si="1463"/>
        <v>43339.699999999997</v>
      </c>
      <c r="Y1645" s="32">
        <f t="shared" si="1531"/>
        <v>-593.89999999999998</v>
      </c>
      <c r="Z1645" s="32">
        <f t="shared" si="1532"/>
        <v>0</v>
      </c>
      <c r="AA1645" s="32">
        <f t="shared" si="1533"/>
        <v>0</v>
      </c>
      <c r="AB1645" s="32">
        <f t="shared" si="1517"/>
        <v>44057.900000000001</v>
      </c>
      <c r="AC1645" s="32">
        <f t="shared" si="1518"/>
        <v>43339.699999999997</v>
      </c>
      <c r="AD1645" s="32">
        <f t="shared" si="1519"/>
        <v>43339.699999999997</v>
      </c>
      <c r="AE1645" s="32">
        <f t="shared" si="1534"/>
        <v>0</v>
      </c>
      <c r="AF1645" s="33"/>
      <c r="AG1645" s="34"/>
      <c r="AH1645" s="1" t="str">
        <f t="shared" si="1520"/>
        <v/>
      </c>
    </row>
    <row r="1646" ht="94.5">
      <c r="A1646" s="14" t="s">
        <v>1068</v>
      </c>
      <c r="B1646" s="15" t="s">
        <v>151</v>
      </c>
      <c r="C1646" s="14"/>
      <c r="D1646" s="14"/>
      <c r="E1646" s="31" t="s">
        <v>152</v>
      </c>
      <c r="F1646" s="32">
        <f t="shared" si="1521"/>
        <v>42151.800000000003</v>
      </c>
      <c r="G1646" s="32">
        <f t="shared" si="1522"/>
        <v>43339.699999999997</v>
      </c>
      <c r="H1646" s="32">
        <f t="shared" si="1523"/>
        <v>43339.699999999997</v>
      </c>
      <c r="I1646" s="32">
        <f t="shared" si="1524"/>
        <v>0</v>
      </c>
      <c r="J1646" s="32">
        <f t="shared" si="1525"/>
        <v>0</v>
      </c>
      <c r="K1646" s="32">
        <f t="shared" si="1526"/>
        <v>0</v>
      </c>
      <c r="L1646" s="32">
        <f t="shared" si="1468"/>
        <v>42151.800000000003</v>
      </c>
      <c r="M1646" s="32">
        <f t="shared" si="1469"/>
        <v>43339.699999999997</v>
      </c>
      <c r="N1646" s="32">
        <f t="shared" si="1470"/>
        <v>43339.699999999997</v>
      </c>
      <c r="O1646" s="32">
        <f t="shared" si="1527"/>
        <v>0</v>
      </c>
      <c r="P1646" s="32">
        <f t="shared" si="1528"/>
        <v>0</v>
      </c>
      <c r="Q1646" s="32">
        <f t="shared" si="1529"/>
        <v>0</v>
      </c>
      <c r="R1646" s="32">
        <f t="shared" si="1472"/>
        <v>42151.800000000003</v>
      </c>
      <c r="S1646" s="32">
        <f t="shared" si="1473"/>
        <v>43339.699999999997</v>
      </c>
      <c r="T1646" s="32">
        <f t="shared" si="1474"/>
        <v>43339.699999999997</v>
      </c>
      <c r="U1646" s="32">
        <f t="shared" si="1530"/>
        <v>2500</v>
      </c>
      <c r="V1646" s="32">
        <f t="shared" si="1461"/>
        <v>44651.800000000003</v>
      </c>
      <c r="W1646" s="32">
        <f t="shared" si="1462"/>
        <v>43339.699999999997</v>
      </c>
      <c r="X1646" s="32">
        <f t="shared" si="1463"/>
        <v>43339.699999999997</v>
      </c>
      <c r="Y1646" s="32">
        <f t="shared" si="1531"/>
        <v>-593.89999999999998</v>
      </c>
      <c r="Z1646" s="32">
        <f t="shared" si="1532"/>
        <v>0</v>
      </c>
      <c r="AA1646" s="32">
        <f t="shared" si="1533"/>
        <v>0</v>
      </c>
      <c r="AB1646" s="32">
        <f t="shared" si="1517"/>
        <v>44057.900000000001</v>
      </c>
      <c r="AC1646" s="32">
        <f t="shared" si="1518"/>
        <v>43339.699999999997</v>
      </c>
      <c r="AD1646" s="32">
        <f t="shared" si="1519"/>
        <v>43339.699999999997</v>
      </c>
      <c r="AE1646" s="32">
        <f t="shared" si="1534"/>
        <v>0</v>
      </c>
      <c r="AF1646" s="33"/>
      <c r="AG1646" s="34"/>
      <c r="AH1646" s="1" t="str">
        <f t="shared" si="1520"/>
        <v/>
      </c>
    </row>
    <row r="1647" ht="47.25">
      <c r="A1647" s="14" t="s">
        <v>1068</v>
      </c>
      <c r="B1647" s="15">
        <v>100</v>
      </c>
      <c r="C1647" s="14" t="s">
        <v>31</v>
      </c>
      <c r="D1647" s="14" t="s">
        <v>321</v>
      </c>
      <c r="E1647" s="31" t="s">
        <v>1069</v>
      </c>
      <c r="F1647" s="32">
        <v>42151.800000000003</v>
      </c>
      <c r="G1647" s="32">
        <v>43339.699999999997</v>
      </c>
      <c r="H1647" s="32">
        <v>43339.699999999997</v>
      </c>
      <c r="I1647" s="32"/>
      <c r="J1647" s="32"/>
      <c r="K1647" s="32"/>
      <c r="L1647" s="32">
        <f t="shared" si="1468"/>
        <v>42151.800000000003</v>
      </c>
      <c r="M1647" s="32">
        <f t="shared" si="1469"/>
        <v>43339.699999999997</v>
      </c>
      <c r="N1647" s="32">
        <f t="shared" si="1470"/>
        <v>43339.699999999997</v>
      </c>
      <c r="O1647" s="32"/>
      <c r="P1647" s="32"/>
      <c r="Q1647" s="32"/>
      <c r="R1647" s="32">
        <f t="shared" si="1472"/>
        <v>42151.800000000003</v>
      </c>
      <c r="S1647" s="32">
        <f t="shared" si="1473"/>
        <v>43339.699999999997</v>
      </c>
      <c r="T1647" s="32">
        <f t="shared" si="1474"/>
        <v>43339.699999999997</v>
      </c>
      <c r="U1647" s="32">
        <v>2500</v>
      </c>
      <c r="V1647" s="32">
        <f t="shared" si="1461"/>
        <v>44651.800000000003</v>
      </c>
      <c r="W1647" s="32">
        <f t="shared" si="1462"/>
        <v>43339.699999999997</v>
      </c>
      <c r="X1647" s="32">
        <f t="shared" si="1463"/>
        <v>43339.699999999997</v>
      </c>
      <c r="Y1647" s="32">
        <v>-593.89999999999998</v>
      </c>
      <c r="Z1647" s="32"/>
      <c r="AA1647" s="32"/>
      <c r="AB1647" s="32">
        <f t="shared" si="1517"/>
        <v>44057.900000000001</v>
      </c>
      <c r="AC1647" s="32">
        <f t="shared" si="1518"/>
        <v>43339.699999999997</v>
      </c>
      <c r="AD1647" s="32">
        <f t="shared" si="1519"/>
        <v>43339.699999999997</v>
      </c>
      <c r="AE1647" s="32"/>
      <c r="AF1647" s="33"/>
      <c r="AG1647" s="34"/>
      <c r="AH1647" s="1" t="str">
        <f t="shared" si="1520"/>
        <v>0106</v>
      </c>
    </row>
    <row r="1648" s="24" customFormat="1">
      <c r="A1648" s="25" t="s">
        <v>1070</v>
      </c>
      <c r="B1648" s="26"/>
      <c r="C1648" s="25"/>
      <c r="D1648" s="25"/>
      <c r="E1648" s="27" t="s">
        <v>1062</v>
      </c>
      <c r="F1648" s="28">
        <f t="shared" si="1521"/>
        <v>53158.399999999994</v>
      </c>
      <c r="G1648" s="28">
        <f t="shared" si="1522"/>
        <v>54352.300000000003</v>
      </c>
      <c r="H1648" s="28">
        <f t="shared" si="1523"/>
        <v>54352.300000000003</v>
      </c>
      <c r="I1648" s="28">
        <f t="shared" si="1524"/>
        <v>0</v>
      </c>
      <c r="J1648" s="28">
        <f t="shared" si="1525"/>
        <v>0</v>
      </c>
      <c r="K1648" s="28">
        <f t="shared" si="1526"/>
        <v>0</v>
      </c>
      <c r="L1648" s="28">
        <f t="shared" si="1468"/>
        <v>53158.399999999994</v>
      </c>
      <c r="M1648" s="28">
        <f t="shared" si="1469"/>
        <v>54352.300000000003</v>
      </c>
      <c r="N1648" s="28">
        <f t="shared" si="1470"/>
        <v>54352.300000000003</v>
      </c>
      <c r="O1648" s="28">
        <f t="shared" si="1527"/>
        <v>0</v>
      </c>
      <c r="P1648" s="28">
        <f t="shared" si="1528"/>
        <v>0</v>
      </c>
      <c r="Q1648" s="28">
        <f t="shared" si="1529"/>
        <v>0</v>
      </c>
      <c r="R1648" s="28">
        <f t="shared" si="1472"/>
        <v>53158.399999999994</v>
      </c>
      <c r="S1648" s="28">
        <f t="shared" si="1473"/>
        <v>54352.300000000003</v>
      </c>
      <c r="T1648" s="28">
        <f t="shared" si="1474"/>
        <v>54352.300000000003</v>
      </c>
      <c r="U1648" s="28">
        <f t="shared" si="1530"/>
        <v>0</v>
      </c>
      <c r="V1648" s="28">
        <f t="shared" si="1461"/>
        <v>53158.399999999994</v>
      </c>
      <c r="W1648" s="28">
        <f t="shared" si="1462"/>
        <v>54352.300000000003</v>
      </c>
      <c r="X1648" s="28">
        <f t="shared" si="1463"/>
        <v>54352.300000000003</v>
      </c>
      <c r="Y1648" s="28">
        <f t="shared" si="1531"/>
        <v>-596.89999999999998</v>
      </c>
      <c r="Z1648" s="28">
        <f t="shared" si="1532"/>
        <v>0</v>
      </c>
      <c r="AA1648" s="28">
        <f t="shared" si="1533"/>
        <v>0</v>
      </c>
      <c r="AB1648" s="28">
        <f t="shared" si="1517"/>
        <v>52561.499999999993</v>
      </c>
      <c r="AC1648" s="28">
        <f t="shared" si="1518"/>
        <v>54352.300000000003</v>
      </c>
      <c r="AD1648" s="28">
        <f t="shared" si="1519"/>
        <v>54352.300000000003</v>
      </c>
      <c r="AE1648" s="28">
        <f t="shared" si="1534"/>
        <v>0</v>
      </c>
      <c r="AF1648" s="29"/>
      <c r="AG1648" s="30"/>
      <c r="AH1648" s="24" t="str">
        <f t="shared" si="1520"/>
        <v/>
      </c>
    </row>
    <row r="1649" ht="31.5">
      <c r="A1649" s="14" t="s">
        <v>1071</v>
      </c>
      <c r="B1649" s="15"/>
      <c r="C1649" s="14"/>
      <c r="D1649" s="14"/>
      <c r="E1649" s="31" t="s">
        <v>179</v>
      </c>
      <c r="F1649" s="32">
        <f>F1650+F1652+F1654</f>
        <v>53158.399999999994</v>
      </c>
      <c r="G1649" s="32">
        <f>G1650+G1652+G1654</f>
        <v>54352.300000000003</v>
      </c>
      <c r="H1649" s="32">
        <f>H1650+H1652+H1654</f>
        <v>54352.300000000003</v>
      </c>
      <c r="I1649" s="32">
        <f>I1650+I1652+I1654</f>
        <v>0</v>
      </c>
      <c r="J1649" s="32">
        <f>J1650+J1652+J1654</f>
        <v>0</v>
      </c>
      <c r="K1649" s="32">
        <f>K1650+K1652+K1654</f>
        <v>0</v>
      </c>
      <c r="L1649" s="32">
        <f t="shared" ref="L1649:L1710" si="1535">F1649+I1649</f>
        <v>53158.399999999994</v>
      </c>
      <c r="M1649" s="32">
        <f t="shared" ref="M1649:M1710" si="1536">G1649+J1649</f>
        <v>54352.300000000003</v>
      </c>
      <c r="N1649" s="32">
        <f t="shared" ref="N1649:N1710" si="1537">H1649+K1649</f>
        <v>54352.300000000003</v>
      </c>
      <c r="O1649" s="32">
        <f>O1650+O1652+O1654</f>
        <v>0</v>
      </c>
      <c r="P1649" s="32">
        <f>P1650+P1652+P1654</f>
        <v>0</v>
      </c>
      <c r="Q1649" s="32">
        <f>Q1650+Q1652+Q1654</f>
        <v>0</v>
      </c>
      <c r="R1649" s="32">
        <f t="shared" si="1472"/>
        <v>53158.399999999994</v>
      </c>
      <c r="S1649" s="32">
        <f t="shared" si="1473"/>
        <v>54352.300000000003</v>
      </c>
      <c r="T1649" s="32">
        <f t="shared" si="1474"/>
        <v>54352.300000000003</v>
      </c>
      <c r="U1649" s="32">
        <f>U1650+U1652+U1654</f>
        <v>0</v>
      </c>
      <c r="V1649" s="32">
        <f t="shared" si="1461"/>
        <v>53158.399999999994</v>
      </c>
      <c r="W1649" s="32">
        <f t="shared" si="1462"/>
        <v>54352.300000000003</v>
      </c>
      <c r="X1649" s="32">
        <f t="shared" si="1463"/>
        <v>54352.300000000003</v>
      </c>
      <c r="Y1649" s="32">
        <f>Y1650+Y1652+Y1654</f>
        <v>-596.89999999999998</v>
      </c>
      <c r="Z1649" s="32">
        <f>Z1650+Z1652+Z1654</f>
        <v>0</v>
      </c>
      <c r="AA1649" s="32">
        <f>AA1650+AA1652+AA1654</f>
        <v>0</v>
      </c>
      <c r="AB1649" s="32">
        <f t="shared" si="1517"/>
        <v>52561.499999999993</v>
      </c>
      <c r="AC1649" s="32">
        <f t="shared" si="1518"/>
        <v>54352.300000000003</v>
      </c>
      <c r="AD1649" s="32">
        <f t="shared" si="1519"/>
        <v>54352.300000000003</v>
      </c>
      <c r="AE1649" s="32">
        <f>AE1650+AE1652+AE1654</f>
        <v>0</v>
      </c>
      <c r="AF1649" s="33"/>
      <c r="AG1649" s="34"/>
      <c r="AH1649" s="1" t="str">
        <f t="shared" si="1520"/>
        <v/>
      </c>
    </row>
    <row r="1650" ht="94.5">
      <c r="A1650" s="14" t="s">
        <v>1071</v>
      </c>
      <c r="B1650" s="15" t="s">
        <v>151</v>
      </c>
      <c r="C1650" s="14"/>
      <c r="D1650" s="14"/>
      <c r="E1650" s="31" t="s">
        <v>152</v>
      </c>
      <c r="F1650" s="32">
        <f>F1651</f>
        <v>42957.699999999997</v>
      </c>
      <c r="G1650" s="32">
        <f>G1651</f>
        <v>44151.600000000006</v>
      </c>
      <c r="H1650" s="32">
        <f>H1651</f>
        <v>44151.600000000006</v>
      </c>
      <c r="I1650" s="32">
        <f>I1651</f>
        <v>0</v>
      </c>
      <c r="J1650" s="32">
        <f>J1651</f>
        <v>0</v>
      </c>
      <c r="K1650" s="32">
        <f>K1651</f>
        <v>0</v>
      </c>
      <c r="L1650" s="32">
        <f t="shared" si="1535"/>
        <v>42957.699999999997</v>
      </c>
      <c r="M1650" s="32">
        <f t="shared" si="1536"/>
        <v>44151.600000000006</v>
      </c>
      <c r="N1650" s="32">
        <f t="shared" si="1537"/>
        <v>44151.600000000006</v>
      </c>
      <c r="O1650" s="32">
        <f>O1651</f>
        <v>0</v>
      </c>
      <c r="P1650" s="32">
        <f>P1651</f>
        <v>0</v>
      </c>
      <c r="Q1650" s="32">
        <f>Q1651</f>
        <v>0</v>
      </c>
      <c r="R1650" s="32">
        <f t="shared" si="1472"/>
        <v>42957.699999999997</v>
      </c>
      <c r="S1650" s="32">
        <f t="shared" si="1473"/>
        <v>44151.600000000006</v>
      </c>
      <c r="T1650" s="32">
        <f t="shared" si="1474"/>
        <v>44151.600000000006</v>
      </c>
      <c r="U1650" s="32">
        <f>U1651</f>
        <v>0</v>
      </c>
      <c r="V1650" s="32">
        <f t="shared" si="1461"/>
        <v>42957.699999999997</v>
      </c>
      <c r="W1650" s="32">
        <f t="shared" si="1462"/>
        <v>44151.600000000006</v>
      </c>
      <c r="X1650" s="32">
        <f t="shared" si="1463"/>
        <v>44151.600000000006</v>
      </c>
      <c r="Y1650" s="32">
        <f>Y1651</f>
        <v>-596.89999999999998</v>
      </c>
      <c r="Z1650" s="32">
        <f>Z1651</f>
        <v>0</v>
      </c>
      <c r="AA1650" s="32">
        <f>AA1651</f>
        <v>0</v>
      </c>
      <c r="AB1650" s="32">
        <f t="shared" si="1517"/>
        <v>42360.799999999996</v>
      </c>
      <c r="AC1650" s="32">
        <f t="shared" si="1518"/>
        <v>44151.600000000006</v>
      </c>
      <c r="AD1650" s="32">
        <f t="shared" si="1519"/>
        <v>44151.600000000006</v>
      </c>
      <c r="AE1650" s="32">
        <f>AE1651</f>
        <v>0</v>
      </c>
      <c r="AF1650" s="33"/>
      <c r="AG1650" s="34"/>
      <c r="AH1650" s="1" t="str">
        <f t="shared" si="1520"/>
        <v/>
      </c>
    </row>
    <row r="1651" ht="47.25">
      <c r="A1651" s="14" t="s">
        <v>1071</v>
      </c>
      <c r="B1651" s="15">
        <v>100</v>
      </c>
      <c r="C1651" s="14" t="s">
        <v>31</v>
      </c>
      <c r="D1651" s="14" t="s">
        <v>321</v>
      </c>
      <c r="E1651" s="31" t="s">
        <v>1069</v>
      </c>
      <c r="F1651" s="32">
        <v>42957.699999999997</v>
      </c>
      <c r="G1651" s="32">
        <v>44151.600000000006</v>
      </c>
      <c r="H1651" s="32">
        <v>44151.600000000006</v>
      </c>
      <c r="I1651" s="32"/>
      <c r="J1651" s="32"/>
      <c r="K1651" s="32"/>
      <c r="L1651" s="32">
        <f t="shared" si="1535"/>
        <v>42957.699999999997</v>
      </c>
      <c r="M1651" s="32">
        <f t="shared" si="1536"/>
        <v>44151.600000000006</v>
      </c>
      <c r="N1651" s="32">
        <f t="shared" si="1537"/>
        <v>44151.600000000006</v>
      </c>
      <c r="O1651" s="32"/>
      <c r="P1651" s="32"/>
      <c r="Q1651" s="32"/>
      <c r="R1651" s="32">
        <f t="shared" si="1472"/>
        <v>42957.699999999997</v>
      </c>
      <c r="S1651" s="32">
        <f t="shared" si="1473"/>
        <v>44151.600000000006</v>
      </c>
      <c r="T1651" s="32">
        <f t="shared" si="1474"/>
        <v>44151.600000000006</v>
      </c>
      <c r="U1651" s="32"/>
      <c r="V1651" s="32">
        <f t="shared" ref="V1651:V1710" si="1538">R1651+U1651</f>
        <v>42957.699999999997</v>
      </c>
      <c r="W1651" s="32">
        <f t="shared" ref="W1651:W1710" si="1539">S1651</f>
        <v>44151.600000000006</v>
      </c>
      <c r="X1651" s="32">
        <f t="shared" ref="X1651:X1710" si="1540">T1651</f>
        <v>44151.600000000006</v>
      </c>
      <c r="Y1651" s="32">
        <v>-596.89999999999998</v>
      </c>
      <c r="Z1651" s="32"/>
      <c r="AA1651" s="32"/>
      <c r="AB1651" s="32">
        <f t="shared" si="1517"/>
        <v>42360.799999999996</v>
      </c>
      <c r="AC1651" s="32">
        <f t="shared" si="1518"/>
        <v>44151.600000000006</v>
      </c>
      <c r="AD1651" s="32">
        <f t="shared" si="1519"/>
        <v>44151.600000000006</v>
      </c>
      <c r="AE1651" s="32"/>
      <c r="AF1651" s="33"/>
      <c r="AG1651" s="34"/>
      <c r="AH1651" s="1" t="str">
        <f t="shared" si="1520"/>
        <v>0106</v>
      </c>
    </row>
    <row r="1652" ht="31.5">
      <c r="A1652" s="14" t="s">
        <v>1071</v>
      </c>
      <c r="B1652" s="15" t="s">
        <v>48</v>
      </c>
      <c r="C1652" s="14"/>
      <c r="D1652" s="14"/>
      <c r="E1652" s="31" t="s">
        <v>49</v>
      </c>
      <c r="F1652" s="32">
        <f>F1653</f>
        <v>10106.700000000001</v>
      </c>
      <c r="G1652" s="32">
        <f>G1653</f>
        <v>10106.700000000001</v>
      </c>
      <c r="H1652" s="32">
        <f>H1653</f>
        <v>10106.700000000001</v>
      </c>
      <c r="I1652" s="32">
        <f>I1653</f>
        <v>0</v>
      </c>
      <c r="J1652" s="32">
        <f>J1653</f>
        <v>0</v>
      </c>
      <c r="K1652" s="32">
        <f>K1653</f>
        <v>0</v>
      </c>
      <c r="L1652" s="32">
        <f t="shared" si="1535"/>
        <v>10106.700000000001</v>
      </c>
      <c r="M1652" s="32">
        <f t="shared" si="1536"/>
        <v>10106.700000000001</v>
      </c>
      <c r="N1652" s="32">
        <f t="shared" si="1537"/>
        <v>10106.700000000001</v>
      </c>
      <c r="O1652" s="32">
        <f>O1653</f>
        <v>0</v>
      </c>
      <c r="P1652" s="32">
        <f>P1653</f>
        <v>0</v>
      </c>
      <c r="Q1652" s="32">
        <f>Q1653</f>
        <v>0</v>
      </c>
      <c r="R1652" s="32">
        <f t="shared" si="1472"/>
        <v>10106.700000000001</v>
      </c>
      <c r="S1652" s="32">
        <f t="shared" si="1473"/>
        <v>10106.700000000001</v>
      </c>
      <c r="T1652" s="32">
        <f t="shared" si="1474"/>
        <v>10106.700000000001</v>
      </c>
      <c r="U1652" s="32">
        <f>U1653</f>
        <v>0</v>
      </c>
      <c r="V1652" s="32">
        <f t="shared" si="1538"/>
        <v>10106.700000000001</v>
      </c>
      <c r="W1652" s="32">
        <f t="shared" si="1539"/>
        <v>10106.700000000001</v>
      </c>
      <c r="X1652" s="32">
        <f t="shared" si="1540"/>
        <v>10106.700000000001</v>
      </c>
      <c r="Y1652" s="32">
        <f>Y1653</f>
        <v>0</v>
      </c>
      <c r="Z1652" s="32">
        <f>Z1653</f>
        <v>0</v>
      </c>
      <c r="AA1652" s="32">
        <f>AA1653</f>
        <v>0</v>
      </c>
      <c r="AB1652" s="32">
        <f t="shared" si="1517"/>
        <v>10106.700000000001</v>
      </c>
      <c r="AC1652" s="32">
        <f t="shared" si="1518"/>
        <v>10106.700000000001</v>
      </c>
      <c r="AD1652" s="32">
        <f t="shared" si="1519"/>
        <v>10106.700000000001</v>
      </c>
      <c r="AE1652" s="32">
        <f>AE1653</f>
        <v>0</v>
      </c>
      <c r="AF1652" s="33"/>
      <c r="AG1652" s="34"/>
      <c r="AH1652" s="1" t="str">
        <f t="shared" si="1520"/>
        <v/>
      </c>
    </row>
    <row r="1653" ht="47.25">
      <c r="A1653" s="14" t="s">
        <v>1071</v>
      </c>
      <c r="B1653" s="15">
        <v>200</v>
      </c>
      <c r="C1653" s="14" t="s">
        <v>31</v>
      </c>
      <c r="D1653" s="14" t="s">
        <v>321</v>
      </c>
      <c r="E1653" s="31" t="s">
        <v>1069</v>
      </c>
      <c r="F1653" s="32">
        <v>10106.700000000001</v>
      </c>
      <c r="G1653" s="32">
        <v>10106.700000000001</v>
      </c>
      <c r="H1653" s="32">
        <v>10106.700000000001</v>
      </c>
      <c r="I1653" s="32"/>
      <c r="J1653" s="32"/>
      <c r="K1653" s="32"/>
      <c r="L1653" s="32">
        <f t="shared" si="1535"/>
        <v>10106.700000000001</v>
      </c>
      <c r="M1653" s="32">
        <f t="shared" si="1536"/>
        <v>10106.700000000001</v>
      </c>
      <c r="N1653" s="32">
        <f t="shared" si="1537"/>
        <v>10106.700000000001</v>
      </c>
      <c r="O1653" s="32"/>
      <c r="P1653" s="32"/>
      <c r="Q1653" s="32"/>
      <c r="R1653" s="32">
        <f t="shared" si="1472"/>
        <v>10106.700000000001</v>
      </c>
      <c r="S1653" s="32">
        <f t="shared" si="1473"/>
        <v>10106.700000000001</v>
      </c>
      <c r="T1653" s="32">
        <f t="shared" si="1474"/>
        <v>10106.700000000001</v>
      </c>
      <c r="U1653" s="32"/>
      <c r="V1653" s="32">
        <f t="shared" si="1538"/>
        <v>10106.700000000001</v>
      </c>
      <c r="W1653" s="32">
        <f t="shared" si="1539"/>
        <v>10106.700000000001</v>
      </c>
      <c r="X1653" s="32">
        <f t="shared" si="1540"/>
        <v>10106.700000000001</v>
      </c>
      <c r="Y1653" s="32"/>
      <c r="Z1653" s="32"/>
      <c r="AA1653" s="32"/>
      <c r="AB1653" s="32">
        <f t="shared" si="1517"/>
        <v>10106.700000000001</v>
      </c>
      <c r="AC1653" s="32">
        <f t="shared" si="1518"/>
        <v>10106.700000000001</v>
      </c>
      <c r="AD1653" s="32">
        <f t="shared" si="1519"/>
        <v>10106.700000000001</v>
      </c>
      <c r="AE1653" s="32"/>
      <c r="AF1653" s="33"/>
      <c r="AG1653" s="34"/>
      <c r="AH1653" s="1" t="str">
        <f t="shared" si="1520"/>
        <v>0106</v>
      </c>
    </row>
    <row r="1654">
      <c r="A1654" s="14" t="s">
        <v>1071</v>
      </c>
      <c r="B1654" s="15" t="s">
        <v>44</v>
      </c>
      <c r="C1654" s="14"/>
      <c r="D1654" s="14"/>
      <c r="E1654" s="31" t="s">
        <v>45</v>
      </c>
      <c r="F1654" s="32">
        <f>F1655</f>
        <v>94</v>
      </c>
      <c r="G1654" s="32">
        <f>G1655</f>
        <v>94</v>
      </c>
      <c r="H1654" s="32">
        <f>H1655</f>
        <v>94</v>
      </c>
      <c r="I1654" s="32">
        <f>I1655</f>
        <v>0</v>
      </c>
      <c r="J1654" s="32">
        <f>J1655</f>
        <v>0</v>
      </c>
      <c r="K1654" s="32">
        <f>K1655</f>
        <v>0</v>
      </c>
      <c r="L1654" s="32">
        <f t="shared" si="1535"/>
        <v>94</v>
      </c>
      <c r="M1654" s="32">
        <f t="shared" si="1536"/>
        <v>94</v>
      </c>
      <c r="N1654" s="32">
        <f t="shared" si="1537"/>
        <v>94</v>
      </c>
      <c r="O1654" s="32">
        <f>O1655</f>
        <v>0</v>
      </c>
      <c r="P1654" s="32">
        <f>P1655</f>
        <v>0</v>
      </c>
      <c r="Q1654" s="32">
        <f>Q1655</f>
        <v>0</v>
      </c>
      <c r="R1654" s="32">
        <f t="shared" si="1472"/>
        <v>94</v>
      </c>
      <c r="S1654" s="32">
        <f t="shared" si="1473"/>
        <v>94</v>
      </c>
      <c r="T1654" s="32">
        <f t="shared" si="1474"/>
        <v>94</v>
      </c>
      <c r="U1654" s="32">
        <f>U1655</f>
        <v>0</v>
      </c>
      <c r="V1654" s="32">
        <f t="shared" si="1538"/>
        <v>94</v>
      </c>
      <c r="W1654" s="32">
        <f t="shared" si="1539"/>
        <v>94</v>
      </c>
      <c r="X1654" s="32">
        <f t="shared" si="1540"/>
        <v>94</v>
      </c>
      <c r="Y1654" s="32">
        <f>Y1655</f>
        <v>0</v>
      </c>
      <c r="Z1654" s="32">
        <f>Z1655</f>
        <v>0</v>
      </c>
      <c r="AA1654" s="32">
        <f>AA1655</f>
        <v>0</v>
      </c>
      <c r="AB1654" s="32">
        <f t="shared" si="1517"/>
        <v>94</v>
      </c>
      <c r="AC1654" s="32">
        <f t="shared" si="1518"/>
        <v>94</v>
      </c>
      <c r="AD1654" s="32">
        <f t="shared" si="1519"/>
        <v>94</v>
      </c>
      <c r="AE1654" s="32">
        <f>AE1655</f>
        <v>0</v>
      </c>
      <c r="AF1654" s="33"/>
      <c r="AG1654" s="34"/>
      <c r="AH1654" s="1" t="str">
        <f t="shared" si="1520"/>
        <v/>
      </c>
    </row>
    <row r="1655" ht="47.25">
      <c r="A1655" s="14" t="s">
        <v>1071</v>
      </c>
      <c r="B1655" s="15">
        <v>800</v>
      </c>
      <c r="C1655" s="14" t="s">
        <v>31</v>
      </c>
      <c r="D1655" s="14" t="s">
        <v>321</v>
      </c>
      <c r="E1655" s="31" t="s">
        <v>1069</v>
      </c>
      <c r="F1655" s="32">
        <v>94</v>
      </c>
      <c r="G1655" s="32">
        <v>94</v>
      </c>
      <c r="H1655" s="32">
        <v>94</v>
      </c>
      <c r="I1655" s="32"/>
      <c r="J1655" s="32"/>
      <c r="K1655" s="32"/>
      <c r="L1655" s="32">
        <f t="shared" si="1535"/>
        <v>94</v>
      </c>
      <c r="M1655" s="32">
        <f t="shared" si="1536"/>
        <v>94</v>
      </c>
      <c r="N1655" s="32">
        <f t="shared" si="1537"/>
        <v>94</v>
      </c>
      <c r="O1655" s="32"/>
      <c r="P1655" s="32"/>
      <c r="Q1655" s="32"/>
      <c r="R1655" s="32">
        <f t="shared" si="1472"/>
        <v>94</v>
      </c>
      <c r="S1655" s="32">
        <f t="shared" si="1473"/>
        <v>94</v>
      </c>
      <c r="T1655" s="32">
        <f t="shared" si="1474"/>
        <v>94</v>
      </c>
      <c r="U1655" s="32"/>
      <c r="V1655" s="32">
        <f t="shared" si="1538"/>
        <v>94</v>
      </c>
      <c r="W1655" s="32">
        <f t="shared" si="1539"/>
        <v>94</v>
      </c>
      <c r="X1655" s="32">
        <f t="shared" si="1540"/>
        <v>94</v>
      </c>
      <c r="Y1655" s="32"/>
      <c r="Z1655" s="32"/>
      <c r="AA1655" s="32"/>
      <c r="AB1655" s="32">
        <f t="shared" si="1517"/>
        <v>94</v>
      </c>
      <c r="AC1655" s="32">
        <f t="shared" si="1518"/>
        <v>94</v>
      </c>
      <c r="AD1655" s="32">
        <f t="shared" si="1519"/>
        <v>94</v>
      </c>
      <c r="AE1655" s="32"/>
      <c r="AF1655" s="33"/>
      <c r="AG1655" s="34"/>
      <c r="AH1655" s="1" t="str">
        <f t="shared" si="1520"/>
        <v>0106</v>
      </c>
    </row>
    <row r="1656" s="17" customFormat="1" ht="31.5">
      <c r="A1656" s="18" t="s">
        <v>1072</v>
      </c>
      <c r="B1656" s="19"/>
      <c r="C1656" s="18"/>
      <c r="D1656" s="18"/>
      <c r="E1656" s="20" t="s">
        <v>1073</v>
      </c>
      <c r="F1656" s="21">
        <f>F1657+F1661+F1669+F1679</f>
        <v>1568023</v>
      </c>
      <c r="G1656" s="21">
        <f>G1657+G1661+G1669+G1679</f>
        <v>1606981.3999999999</v>
      </c>
      <c r="H1656" s="21">
        <f>H1657+H1661+H1669+H1679</f>
        <v>1606700</v>
      </c>
      <c r="I1656" s="21">
        <f>I1657+I1661+I1669+I1679</f>
        <v>7177.4279999999999</v>
      </c>
      <c r="J1656" s="21">
        <f>J1657+J1661+J1669+J1679</f>
        <v>7372.5460000000003</v>
      </c>
      <c r="K1656" s="21">
        <f>K1657+K1661+K1669+K1679</f>
        <v>7372.5460000000003</v>
      </c>
      <c r="L1656" s="21">
        <f t="shared" si="1535"/>
        <v>1575200.4280000001</v>
      </c>
      <c r="M1656" s="21">
        <f t="shared" si="1536"/>
        <v>1614353.946</v>
      </c>
      <c r="N1656" s="21">
        <f t="shared" si="1537"/>
        <v>1614072.5460000001</v>
      </c>
      <c r="O1656" s="21">
        <f>O1657+O1661+O1669+O1679</f>
        <v>-79</v>
      </c>
      <c r="P1656" s="21">
        <f>P1657+P1661+P1669+P1679</f>
        <v>-79</v>
      </c>
      <c r="Q1656" s="21">
        <f>Q1657+Q1661+Q1669+Q1679</f>
        <v>-79</v>
      </c>
      <c r="R1656" s="21">
        <f t="shared" ref="R1656:R1710" si="1541">L1656+O1656</f>
        <v>1575121.4280000001</v>
      </c>
      <c r="S1656" s="21">
        <f t="shared" ref="S1656:S1710" si="1542">M1656+P1656</f>
        <v>1614274.946</v>
      </c>
      <c r="T1656" s="21">
        <f t="shared" ref="T1656:T1710" si="1543">N1656+Q1656</f>
        <v>1613993.5460000001</v>
      </c>
      <c r="U1656" s="21">
        <f>U1657+U1661+U1669+U1679</f>
        <v>0</v>
      </c>
      <c r="V1656" s="21">
        <f t="shared" si="1538"/>
        <v>1575121.4280000001</v>
      </c>
      <c r="W1656" s="21">
        <f t="shared" si="1539"/>
        <v>1614274.946</v>
      </c>
      <c r="X1656" s="21">
        <f t="shared" si="1540"/>
        <v>1613993.5460000001</v>
      </c>
      <c r="Y1656" s="21">
        <f>Y1657+Y1661+Y1669+Y1679</f>
        <v>-20647.050000000003</v>
      </c>
      <c r="Z1656" s="21">
        <f>Z1657+Z1661+Z1669+Z1679</f>
        <v>0</v>
      </c>
      <c r="AA1656" s="21">
        <f>AA1657+AA1661+AA1669+AA1679</f>
        <v>0</v>
      </c>
      <c r="AB1656" s="21">
        <f t="shared" si="1517"/>
        <v>1554474.378</v>
      </c>
      <c r="AC1656" s="21">
        <f t="shared" si="1518"/>
        <v>1614274.946</v>
      </c>
      <c r="AD1656" s="21">
        <f t="shared" si="1519"/>
        <v>1613993.5460000001</v>
      </c>
      <c r="AE1656" s="21">
        <f>AE1657+AE1661+AE1669+AE1679</f>
        <v>0</v>
      </c>
      <c r="AF1656" s="22"/>
      <c r="AG1656" s="23"/>
      <c r="AH1656" s="17" t="str">
        <f t="shared" si="1520"/>
        <v/>
      </c>
    </row>
    <row r="1657" s="24" customFormat="1">
      <c r="A1657" s="25" t="s">
        <v>1074</v>
      </c>
      <c r="B1657" s="26"/>
      <c r="C1657" s="25"/>
      <c r="D1657" s="25"/>
      <c r="E1657" s="27" t="s">
        <v>1075</v>
      </c>
      <c r="F1657" s="28">
        <f t="shared" ref="F1657:F1661" si="1544">F1658</f>
        <v>10873.700000000001</v>
      </c>
      <c r="G1657" s="28">
        <f t="shared" ref="G1657:G1661" si="1545">G1658</f>
        <v>11180.200000000001</v>
      </c>
      <c r="H1657" s="28">
        <f t="shared" ref="H1657:H1661" si="1546">H1658</f>
        <v>11180.200000000001</v>
      </c>
      <c r="I1657" s="28">
        <f t="shared" ref="I1657:I1661" si="1547">I1658</f>
        <v>0</v>
      </c>
      <c r="J1657" s="28">
        <f t="shared" ref="J1657:J1661" si="1548">J1658</f>
        <v>0</v>
      </c>
      <c r="K1657" s="28">
        <f t="shared" ref="K1657:K1661" si="1549">K1658</f>
        <v>0</v>
      </c>
      <c r="L1657" s="28">
        <f t="shared" si="1535"/>
        <v>10873.700000000001</v>
      </c>
      <c r="M1657" s="28">
        <f t="shared" si="1536"/>
        <v>11180.200000000001</v>
      </c>
      <c r="N1657" s="28">
        <f t="shared" si="1537"/>
        <v>11180.200000000001</v>
      </c>
      <c r="O1657" s="28">
        <f t="shared" ref="O1657:O1661" si="1550">O1658</f>
        <v>0</v>
      </c>
      <c r="P1657" s="28">
        <f t="shared" ref="P1657:P1661" si="1551">P1658</f>
        <v>0</v>
      </c>
      <c r="Q1657" s="28">
        <f t="shared" ref="Q1657:Q1661" si="1552">Q1658</f>
        <v>0</v>
      </c>
      <c r="R1657" s="28">
        <f t="shared" si="1541"/>
        <v>10873.700000000001</v>
      </c>
      <c r="S1657" s="28">
        <f t="shared" si="1542"/>
        <v>11180.200000000001</v>
      </c>
      <c r="T1657" s="28">
        <f t="shared" si="1543"/>
        <v>11180.200000000001</v>
      </c>
      <c r="U1657" s="28">
        <f t="shared" ref="U1657:U1661" si="1553">U1658</f>
        <v>0</v>
      </c>
      <c r="V1657" s="28">
        <f t="shared" si="1538"/>
        <v>10873.700000000001</v>
      </c>
      <c r="W1657" s="28">
        <f t="shared" si="1539"/>
        <v>11180.200000000001</v>
      </c>
      <c r="X1657" s="28">
        <f t="shared" si="1540"/>
        <v>11180.200000000001</v>
      </c>
      <c r="Y1657" s="28">
        <f t="shared" ref="Y1657:Y1661" si="1554">Y1658</f>
        <v>-153.19999999999999</v>
      </c>
      <c r="Z1657" s="28">
        <f t="shared" ref="Z1657:Z1661" si="1555">Z1658</f>
        <v>0</v>
      </c>
      <c r="AA1657" s="28">
        <f t="shared" ref="AA1657:AA1661" si="1556">AA1658</f>
        <v>0</v>
      </c>
      <c r="AB1657" s="28">
        <f t="shared" si="1517"/>
        <v>10720.5</v>
      </c>
      <c r="AC1657" s="28">
        <f t="shared" si="1518"/>
        <v>11180.200000000001</v>
      </c>
      <c r="AD1657" s="28">
        <f t="shared" si="1519"/>
        <v>11180.200000000001</v>
      </c>
      <c r="AE1657" s="28">
        <f t="shared" ref="AE1657:AE1661" si="1557">AE1658</f>
        <v>0</v>
      </c>
      <c r="AF1657" s="29"/>
      <c r="AG1657" s="30"/>
      <c r="AH1657" s="24" t="str">
        <f t="shared" si="1520"/>
        <v/>
      </c>
    </row>
    <row r="1658" ht="31.5">
      <c r="A1658" s="14" t="s">
        <v>1076</v>
      </c>
      <c r="B1658" s="15"/>
      <c r="C1658" s="14"/>
      <c r="D1658" s="14"/>
      <c r="E1658" s="31" t="s">
        <v>179</v>
      </c>
      <c r="F1658" s="32">
        <f t="shared" si="1544"/>
        <v>10873.700000000001</v>
      </c>
      <c r="G1658" s="32">
        <f t="shared" si="1545"/>
        <v>11180.200000000001</v>
      </c>
      <c r="H1658" s="32">
        <f t="shared" si="1546"/>
        <v>11180.200000000001</v>
      </c>
      <c r="I1658" s="32">
        <f t="shared" si="1547"/>
        <v>0</v>
      </c>
      <c r="J1658" s="32">
        <f t="shared" si="1548"/>
        <v>0</v>
      </c>
      <c r="K1658" s="32">
        <f t="shared" si="1549"/>
        <v>0</v>
      </c>
      <c r="L1658" s="32">
        <f t="shared" si="1535"/>
        <v>10873.700000000001</v>
      </c>
      <c r="M1658" s="32">
        <f t="shared" si="1536"/>
        <v>11180.200000000001</v>
      </c>
      <c r="N1658" s="32">
        <f t="shared" si="1537"/>
        <v>11180.200000000001</v>
      </c>
      <c r="O1658" s="32">
        <f t="shared" si="1550"/>
        <v>0</v>
      </c>
      <c r="P1658" s="32">
        <f t="shared" si="1551"/>
        <v>0</v>
      </c>
      <c r="Q1658" s="32">
        <f t="shared" si="1552"/>
        <v>0</v>
      </c>
      <c r="R1658" s="32">
        <f t="shared" si="1541"/>
        <v>10873.700000000001</v>
      </c>
      <c r="S1658" s="32">
        <f t="shared" si="1542"/>
        <v>11180.200000000001</v>
      </c>
      <c r="T1658" s="32">
        <f t="shared" si="1543"/>
        <v>11180.200000000001</v>
      </c>
      <c r="U1658" s="32">
        <f t="shared" si="1553"/>
        <v>0</v>
      </c>
      <c r="V1658" s="32">
        <f t="shared" si="1538"/>
        <v>10873.700000000001</v>
      </c>
      <c r="W1658" s="32">
        <f t="shared" si="1539"/>
        <v>11180.200000000001</v>
      </c>
      <c r="X1658" s="32">
        <f t="shared" si="1540"/>
        <v>11180.200000000001</v>
      </c>
      <c r="Y1658" s="32">
        <f t="shared" si="1554"/>
        <v>-153.19999999999999</v>
      </c>
      <c r="Z1658" s="32">
        <f t="shared" si="1555"/>
        <v>0</v>
      </c>
      <c r="AA1658" s="32">
        <f t="shared" si="1556"/>
        <v>0</v>
      </c>
      <c r="AB1658" s="32">
        <f t="shared" si="1517"/>
        <v>10720.5</v>
      </c>
      <c r="AC1658" s="32">
        <f t="shared" si="1518"/>
        <v>11180.200000000001</v>
      </c>
      <c r="AD1658" s="32">
        <f t="shared" si="1519"/>
        <v>11180.200000000001</v>
      </c>
      <c r="AE1658" s="32">
        <f t="shared" si="1557"/>
        <v>0</v>
      </c>
      <c r="AF1658" s="33"/>
      <c r="AG1658" s="34"/>
      <c r="AH1658" s="1" t="str">
        <f t="shared" si="1520"/>
        <v/>
      </c>
    </row>
    <row r="1659" ht="94.5">
      <c r="A1659" s="14" t="s">
        <v>1076</v>
      </c>
      <c r="B1659" s="15" t="s">
        <v>151</v>
      </c>
      <c r="C1659" s="14"/>
      <c r="D1659" s="14"/>
      <c r="E1659" s="31" t="s">
        <v>152</v>
      </c>
      <c r="F1659" s="32">
        <f t="shared" si="1544"/>
        <v>10873.700000000001</v>
      </c>
      <c r="G1659" s="32">
        <f t="shared" si="1545"/>
        <v>11180.200000000001</v>
      </c>
      <c r="H1659" s="32">
        <f t="shared" si="1546"/>
        <v>11180.200000000001</v>
      </c>
      <c r="I1659" s="32">
        <f t="shared" si="1547"/>
        <v>0</v>
      </c>
      <c r="J1659" s="32">
        <f t="shared" si="1548"/>
        <v>0</v>
      </c>
      <c r="K1659" s="32">
        <f t="shared" si="1549"/>
        <v>0</v>
      </c>
      <c r="L1659" s="32">
        <f t="shared" si="1535"/>
        <v>10873.700000000001</v>
      </c>
      <c r="M1659" s="32">
        <f t="shared" si="1536"/>
        <v>11180.200000000001</v>
      </c>
      <c r="N1659" s="32">
        <f t="shared" si="1537"/>
        <v>11180.200000000001</v>
      </c>
      <c r="O1659" s="32">
        <f t="shared" si="1550"/>
        <v>0</v>
      </c>
      <c r="P1659" s="32">
        <f t="shared" si="1551"/>
        <v>0</v>
      </c>
      <c r="Q1659" s="32">
        <f t="shared" si="1552"/>
        <v>0</v>
      </c>
      <c r="R1659" s="32">
        <f t="shared" si="1541"/>
        <v>10873.700000000001</v>
      </c>
      <c r="S1659" s="32">
        <f t="shared" si="1542"/>
        <v>11180.200000000001</v>
      </c>
      <c r="T1659" s="32">
        <f t="shared" si="1543"/>
        <v>11180.200000000001</v>
      </c>
      <c r="U1659" s="32">
        <f t="shared" si="1553"/>
        <v>0</v>
      </c>
      <c r="V1659" s="32">
        <f t="shared" si="1538"/>
        <v>10873.700000000001</v>
      </c>
      <c r="W1659" s="32">
        <f t="shared" si="1539"/>
        <v>11180.200000000001</v>
      </c>
      <c r="X1659" s="32">
        <f t="shared" si="1540"/>
        <v>11180.200000000001</v>
      </c>
      <c r="Y1659" s="32">
        <f t="shared" si="1554"/>
        <v>-153.19999999999999</v>
      </c>
      <c r="Z1659" s="32">
        <f t="shared" si="1555"/>
        <v>0</v>
      </c>
      <c r="AA1659" s="32">
        <f t="shared" si="1556"/>
        <v>0</v>
      </c>
      <c r="AB1659" s="32">
        <f t="shared" si="1517"/>
        <v>10720.5</v>
      </c>
      <c r="AC1659" s="32">
        <f t="shared" si="1518"/>
        <v>11180.200000000001</v>
      </c>
      <c r="AD1659" s="32">
        <f t="shared" si="1519"/>
        <v>11180.200000000001</v>
      </c>
      <c r="AE1659" s="32">
        <f t="shared" si="1557"/>
        <v>0</v>
      </c>
      <c r="AF1659" s="33"/>
      <c r="AG1659" s="34"/>
      <c r="AH1659" s="1" t="str">
        <f t="shared" si="1520"/>
        <v/>
      </c>
    </row>
    <row r="1660" ht="47.25">
      <c r="A1660" s="14" t="s">
        <v>1076</v>
      </c>
      <c r="B1660" s="15">
        <v>100</v>
      </c>
      <c r="C1660" s="14" t="s">
        <v>31</v>
      </c>
      <c r="D1660" s="14" t="s">
        <v>288</v>
      </c>
      <c r="E1660" s="31" t="s">
        <v>1077</v>
      </c>
      <c r="F1660" s="32">
        <v>10873.700000000001</v>
      </c>
      <c r="G1660" s="32">
        <v>11180.200000000001</v>
      </c>
      <c r="H1660" s="32">
        <v>11180.200000000001</v>
      </c>
      <c r="I1660" s="32"/>
      <c r="J1660" s="32"/>
      <c r="K1660" s="32"/>
      <c r="L1660" s="32">
        <f t="shared" si="1535"/>
        <v>10873.700000000001</v>
      </c>
      <c r="M1660" s="32">
        <f t="shared" si="1536"/>
        <v>11180.200000000001</v>
      </c>
      <c r="N1660" s="32">
        <f t="shared" si="1537"/>
        <v>11180.200000000001</v>
      </c>
      <c r="O1660" s="32"/>
      <c r="P1660" s="32"/>
      <c r="Q1660" s="32"/>
      <c r="R1660" s="32">
        <f t="shared" si="1541"/>
        <v>10873.700000000001</v>
      </c>
      <c r="S1660" s="32">
        <f t="shared" si="1542"/>
        <v>11180.200000000001</v>
      </c>
      <c r="T1660" s="32">
        <f t="shared" si="1543"/>
        <v>11180.200000000001</v>
      </c>
      <c r="U1660" s="32"/>
      <c r="V1660" s="32">
        <f t="shared" si="1538"/>
        <v>10873.700000000001</v>
      </c>
      <c r="W1660" s="32">
        <f t="shared" si="1539"/>
        <v>11180.200000000001</v>
      </c>
      <c r="X1660" s="32">
        <f t="shared" si="1540"/>
        <v>11180.200000000001</v>
      </c>
      <c r="Y1660" s="32">
        <v>-153.19999999999999</v>
      </c>
      <c r="Z1660" s="32"/>
      <c r="AA1660" s="32"/>
      <c r="AB1660" s="32">
        <f t="shared" si="1517"/>
        <v>10720.5</v>
      </c>
      <c r="AC1660" s="32">
        <f t="shared" si="1518"/>
        <v>11180.200000000001</v>
      </c>
      <c r="AD1660" s="32">
        <f t="shared" si="1519"/>
        <v>11180.200000000001</v>
      </c>
      <c r="AE1660" s="32"/>
      <c r="AF1660" s="33"/>
      <c r="AG1660" s="34"/>
      <c r="AH1660" s="1" t="str">
        <f t="shared" si="1520"/>
        <v>0102</v>
      </c>
    </row>
    <row r="1661" s="24" customFormat="1" ht="31.5">
      <c r="A1661" s="25" t="s">
        <v>1078</v>
      </c>
      <c r="B1661" s="26"/>
      <c r="C1661" s="25"/>
      <c r="D1661" s="25"/>
      <c r="E1661" s="27" t="s">
        <v>1079</v>
      </c>
      <c r="F1661" s="28">
        <f t="shared" si="1544"/>
        <v>603484.09999999998</v>
      </c>
      <c r="G1661" s="28">
        <f t="shared" si="1545"/>
        <v>619118.00000000012</v>
      </c>
      <c r="H1661" s="28">
        <f t="shared" si="1546"/>
        <v>619118.00000000012</v>
      </c>
      <c r="I1661" s="28">
        <f t="shared" si="1547"/>
        <v>0</v>
      </c>
      <c r="J1661" s="28">
        <f t="shared" si="1548"/>
        <v>0</v>
      </c>
      <c r="K1661" s="28">
        <f t="shared" si="1549"/>
        <v>0</v>
      </c>
      <c r="L1661" s="28">
        <f t="shared" si="1535"/>
        <v>603484.09999999998</v>
      </c>
      <c r="M1661" s="28">
        <f t="shared" si="1536"/>
        <v>619118.00000000012</v>
      </c>
      <c r="N1661" s="28">
        <f t="shared" si="1537"/>
        <v>619118.00000000012</v>
      </c>
      <c r="O1661" s="28">
        <f t="shared" si="1550"/>
        <v>0</v>
      </c>
      <c r="P1661" s="28">
        <f t="shared" si="1551"/>
        <v>0</v>
      </c>
      <c r="Q1661" s="28">
        <f t="shared" si="1552"/>
        <v>0</v>
      </c>
      <c r="R1661" s="28">
        <f t="shared" si="1541"/>
        <v>603484.09999999998</v>
      </c>
      <c r="S1661" s="28">
        <f t="shared" si="1542"/>
        <v>619118.00000000012</v>
      </c>
      <c r="T1661" s="28">
        <f t="shared" si="1543"/>
        <v>619118.00000000012</v>
      </c>
      <c r="U1661" s="28">
        <f t="shared" si="1553"/>
        <v>0</v>
      </c>
      <c r="V1661" s="28">
        <f t="shared" si="1538"/>
        <v>603484.09999999998</v>
      </c>
      <c r="W1661" s="28">
        <f t="shared" si="1539"/>
        <v>619118.00000000012</v>
      </c>
      <c r="X1661" s="28">
        <f t="shared" si="1540"/>
        <v>619118.00000000012</v>
      </c>
      <c r="Y1661" s="28">
        <f t="shared" si="1554"/>
        <v>-7959</v>
      </c>
      <c r="Z1661" s="28">
        <f t="shared" si="1555"/>
        <v>0</v>
      </c>
      <c r="AA1661" s="28">
        <f t="shared" si="1556"/>
        <v>0</v>
      </c>
      <c r="AB1661" s="28">
        <f t="shared" si="1517"/>
        <v>595525.09999999998</v>
      </c>
      <c r="AC1661" s="28">
        <f t="shared" si="1518"/>
        <v>619118.00000000012</v>
      </c>
      <c r="AD1661" s="28">
        <f t="shared" si="1519"/>
        <v>619118.00000000012</v>
      </c>
      <c r="AE1661" s="28">
        <f t="shared" si="1557"/>
        <v>0</v>
      </c>
      <c r="AF1661" s="29"/>
      <c r="AG1661" s="30"/>
      <c r="AH1661" s="24" t="str">
        <f t="shared" si="1520"/>
        <v/>
      </c>
    </row>
    <row r="1662" ht="31.5">
      <c r="A1662" s="14" t="s">
        <v>1080</v>
      </c>
      <c r="B1662" s="15"/>
      <c r="C1662" s="14"/>
      <c r="D1662" s="14"/>
      <c r="E1662" s="31" t="s">
        <v>179</v>
      </c>
      <c r="F1662" s="32">
        <f>F1663+F1665+F1667</f>
        <v>603484.09999999998</v>
      </c>
      <c r="G1662" s="32">
        <f>G1663+G1665+G1667</f>
        <v>619118.00000000012</v>
      </c>
      <c r="H1662" s="32">
        <f>H1663+H1665+H1667</f>
        <v>619118.00000000012</v>
      </c>
      <c r="I1662" s="32">
        <f>I1663+I1665+I1667</f>
        <v>0</v>
      </c>
      <c r="J1662" s="32">
        <f>J1663+J1665+J1667</f>
        <v>0</v>
      </c>
      <c r="K1662" s="32">
        <f>K1663+K1665+K1667</f>
        <v>0</v>
      </c>
      <c r="L1662" s="32">
        <f t="shared" si="1535"/>
        <v>603484.09999999998</v>
      </c>
      <c r="M1662" s="32">
        <f t="shared" si="1536"/>
        <v>619118.00000000012</v>
      </c>
      <c r="N1662" s="32">
        <f t="shared" si="1537"/>
        <v>619118.00000000012</v>
      </c>
      <c r="O1662" s="32">
        <f>O1663+O1665+O1667</f>
        <v>0</v>
      </c>
      <c r="P1662" s="32">
        <f>P1663+P1665+P1667</f>
        <v>0</v>
      </c>
      <c r="Q1662" s="32">
        <f>Q1663+Q1665+Q1667</f>
        <v>0</v>
      </c>
      <c r="R1662" s="32">
        <f t="shared" si="1541"/>
        <v>603484.09999999998</v>
      </c>
      <c r="S1662" s="32">
        <f t="shared" si="1542"/>
        <v>619118.00000000012</v>
      </c>
      <c r="T1662" s="32">
        <f t="shared" si="1543"/>
        <v>619118.00000000012</v>
      </c>
      <c r="U1662" s="32">
        <f>U1663+U1665+U1667</f>
        <v>0</v>
      </c>
      <c r="V1662" s="32">
        <f t="shared" si="1538"/>
        <v>603484.09999999998</v>
      </c>
      <c r="W1662" s="32">
        <f t="shared" si="1539"/>
        <v>619118.00000000012</v>
      </c>
      <c r="X1662" s="32">
        <f t="shared" si="1540"/>
        <v>619118.00000000012</v>
      </c>
      <c r="Y1662" s="32">
        <f>Y1663+Y1665+Y1667</f>
        <v>-7959</v>
      </c>
      <c r="Z1662" s="32">
        <f>Z1663+Z1665+Z1667</f>
        <v>0</v>
      </c>
      <c r="AA1662" s="32">
        <f>AA1663+AA1665+AA1667</f>
        <v>0</v>
      </c>
      <c r="AB1662" s="32">
        <f t="shared" si="1517"/>
        <v>595525.09999999998</v>
      </c>
      <c r="AC1662" s="32">
        <f t="shared" si="1518"/>
        <v>619118.00000000012</v>
      </c>
      <c r="AD1662" s="32">
        <f t="shared" si="1519"/>
        <v>619118.00000000012</v>
      </c>
      <c r="AE1662" s="32">
        <f>AE1663+AE1665+AE1667</f>
        <v>0</v>
      </c>
      <c r="AF1662" s="33"/>
      <c r="AG1662" s="34"/>
      <c r="AH1662" s="1" t="str">
        <f t="shared" si="1520"/>
        <v/>
      </c>
    </row>
    <row r="1663" ht="94.5">
      <c r="A1663" s="14" t="s">
        <v>1080</v>
      </c>
      <c r="B1663" s="15" t="s">
        <v>151</v>
      </c>
      <c r="C1663" s="14"/>
      <c r="D1663" s="14"/>
      <c r="E1663" s="31" t="s">
        <v>152</v>
      </c>
      <c r="F1663" s="32">
        <f>F1664</f>
        <v>567725.5</v>
      </c>
      <c r="G1663" s="32">
        <f>G1664</f>
        <v>583723.40000000014</v>
      </c>
      <c r="H1663" s="32">
        <f>H1664</f>
        <v>583723.40000000014</v>
      </c>
      <c r="I1663" s="32">
        <f>I1664</f>
        <v>0</v>
      </c>
      <c r="J1663" s="32">
        <f>J1664</f>
        <v>0</v>
      </c>
      <c r="K1663" s="32">
        <f>K1664</f>
        <v>0</v>
      </c>
      <c r="L1663" s="32">
        <f t="shared" si="1535"/>
        <v>567725.5</v>
      </c>
      <c r="M1663" s="32">
        <f t="shared" si="1536"/>
        <v>583723.40000000014</v>
      </c>
      <c r="N1663" s="32">
        <f t="shared" si="1537"/>
        <v>583723.40000000014</v>
      </c>
      <c r="O1663" s="32">
        <f>O1664</f>
        <v>0</v>
      </c>
      <c r="P1663" s="32">
        <f>P1664</f>
        <v>0</v>
      </c>
      <c r="Q1663" s="32">
        <f>Q1664</f>
        <v>0</v>
      </c>
      <c r="R1663" s="32">
        <f t="shared" si="1541"/>
        <v>567725.5</v>
      </c>
      <c r="S1663" s="32">
        <f t="shared" si="1542"/>
        <v>583723.40000000014</v>
      </c>
      <c r="T1663" s="32">
        <f t="shared" si="1543"/>
        <v>583723.40000000014</v>
      </c>
      <c r="U1663" s="32">
        <f>U1664</f>
        <v>0</v>
      </c>
      <c r="V1663" s="32">
        <f t="shared" si="1538"/>
        <v>567725.5</v>
      </c>
      <c r="W1663" s="32">
        <f t="shared" si="1539"/>
        <v>583723.40000000014</v>
      </c>
      <c r="X1663" s="32">
        <f t="shared" si="1540"/>
        <v>583723.40000000014</v>
      </c>
      <c r="Y1663" s="32">
        <f>Y1664</f>
        <v>-7959</v>
      </c>
      <c r="Z1663" s="32">
        <f>Z1664</f>
        <v>0</v>
      </c>
      <c r="AA1663" s="32">
        <f>AA1664</f>
        <v>0</v>
      </c>
      <c r="AB1663" s="32">
        <f t="shared" si="1517"/>
        <v>559766.5</v>
      </c>
      <c r="AC1663" s="32">
        <f t="shared" si="1518"/>
        <v>583723.40000000014</v>
      </c>
      <c r="AD1663" s="32">
        <f t="shared" si="1519"/>
        <v>583723.40000000014</v>
      </c>
      <c r="AE1663" s="32">
        <f>AE1664</f>
        <v>0</v>
      </c>
      <c r="AF1663" s="33"/>
      <c r="AG1663" s="34"/>
      <c r="AH1663" s="1" t="str">
        <f t="shared" si="1520"/>
        <v/>
      </c>
    </row>
    <row r="1664" ht="63">
      <c r="A1664" s="14" t="s">
        <v>1080</v>
      </c>
      <c r="B1664" s="15">
        <v>100</v>
      </c>
      <c r="C1664" s="14" t="s">
        <v>31</v>
      </c>
      <c r="D1664" s="14" t="s">
        <v>238</v>
      </c>
      <c r="E1664" s="31" t="s">
        <v>359</v>
      </c>
      <c r="F1664" s="32">
        <v>567725.5</v>
      </c>
      <c r="G1664" s="32">
        <v>583723.40000000014</v>
      </c>
      <c r="H1664" s="32">
        <v>583723.40000000014</v>
      </c>
      <c r="I1664" s="32"/>
      <c r="J1664" s="32"/>
      <c r="K1664" s="32"/>
      <c r="L1664" s="32">
        <f t="shared" si="1535"/>
        <v>567725.5</v>
      </c>
      <c r="M1664" s="32">
        <f t="shared" si="1536"/>
        <v>583723.40000000014</v>
      </c>
      <c r="N1664" s="32">
        <f t="shared" si="1537"/>
        <v>583723.40000000014</v>
      </c>
      <c r="O1664" s="32"/>
      <c r="P1664" s="32"/>
      <c r="Q1664" s="32"/>
      <c r="R1664" s="32">
        <f t="shared" si="1541"/>
        <v>567725.5</v>
      </c>
      <c r="S1664" s="32">
        <f t="shared" si="1542"/>
        <v>583723.40000000014</v>
      </c>
      <c r="T1664" s="32">
        <f t="shared" si="1543"/>
        <v>583723.40000000014</v>
      </c>
      <c r="U1664" s="32"/>
      <c r="V1664" s="32">
        <f t="shared" si="1538"/>
        <v>567725.5</v>
      </c>
      <c r="W1664" s="32">
        <f t="shared" si="1539"/>
        <v>583723.40000000014</v>
      </c>
      <c r="X1664" s="32">
        <f t="shared" si="1540"/>
        <v>583723.40000000014</v>
      </c>
      <c r="Y1664" s="32">
        <f>-1012.7-1175-1148.7-1069-1097.5-1064-1069.1-323</f>
        <v>-7959</v>
      </c>
      <c r="Z1664" s="32"/>
      <c r="AA1664" s="32"/>
      <c r="AB1664" s="32">
        <f t="shared" si="1517"/>
        <v>559766.5</v>
      </c>
      <c r="AC1664" s="32">
        <f t="shared" si="1518"/>
        <v>583723.40000000014</v>
      </c>
      <c r="AD1664" s="32">
        <f t="shared" si="1519"/>
        <v>583723.40000000014</v>
      </c>
      <c r="AE1664" s="32"/>
      <c r="AF1664" s="33"/>
      <c r="AG1664" s="34"/>
      <c r="AH1664" s="1" t="str">
        <f t="shared" si="1520"/>
        <v>0104</v>
      </c>
    </row>
    <row r="1665" ht="31.5">
      <c r="A1665" s="14" t="s">
        <v>1080</v>
      </c>
      <c r="B1665" s="15" t="s">
        <v>48</v>
      </c>
      <c r="C1665" s="14"/>
      <c r="D1665" s="14"/>
      <c r="E1665" s="31" t="s">
        <v>49</v>
      </c>
      <c r="F1665" s="32">
        <f>F1666</f>
        <v>35478.199999999997</v>
      </c>
      <c r="G1665" s="32">
        <f>G1666</f>
        <v>35114.199999999997</v>
      </c>
      <c r="H1665" s="32">
        <f>H1666</f>
        <v>35114.199999999997</v>
      </c>
      <c r="I1665" s="32">
        <f>I1666</f>
        <v>0</v>
      </c>
      <c r="J1665" s="32">
        <f>J1666</f>
        <v>0</v>
      </c>
      <c r="K1665" s="32">
        <f>K1666</f>
        <v>0</v>
      </c>
      <c r="L1665" s="32">
        <f t="shared" si="1535"/>
        <v>35478.199999999997</v>
      </c>
      <c r="M1665" s="32">
        <f t="shared" si="1536"/>
        <v>35114.199999999997</v>
      </c>
      <c r="N1665" s="32">
        <f t="shared" si="1537"/>
        <v>35114.199999999997</v>
      </c>
      <c r="O1665" s="32">
        <f>O1666</f>
        <v>0</v>
      </c>
      <c r="P1665" s="32">
        <f>P1666</f>
        <v>0</v>
      </c>
      <c r="Q1665" s="32">
        <f>Q1666</f>
        <v>0</v>
      </c>
      <c r="R1665" s="32">
        <f t="shared" si="1541"/>
        <v>35478.199999999997</v>
      </c>
      <c r="S1665" s="32">
        <f t="shared" si="1542"/>
        <v>35114.199999999997</v>
      </c>
      <c r="T1665" s="32">
        <f t="shared" si="1543"/>
        <v>35114.199999999997</v>
      </c>
      <c r="U1665" s="32">
        <f>U1666</f>
        <v>0</v>
      </c>
      <c r="V1665" s="32">
        <f t="shared" si="1538"/>
        <v>35478.199999999997</v>
      </c>
      <c r="W1665" s="32">
        <f t="shared" si="1539"/>
        <v>35114.199999999997</v>
      </c>
      <c r="X1665" s="32">
        <f t="shared" si="1540"/>
        <v>35114.199999999997</v>
      </c>
      <c r="Y1665" s="32">
        <f>Y1666</f>
        <v>0</v>
      </c>
      <c r="Z1665" s="32">
        <f>Z1666</f>
        <v>0</v>
      </c>
      <c r="AA1665" s="32">
        <f>AA1666</f>
        <v>0</v>
      </c>
      <c r="AB1665" s="32">
        <f t="shared" si="1517"/>
        <v>35478.199999999997</v>
      </c>
      <c r="AC1665" s="32">
        <f t="shared" si="1518"/>
        <v>35114.199999999997</v>
      </c>
      <c r="AD1665" s="32">
        <f t="shared" si="1519"/>
        <v>35114.199999999997</v>
      </c>
      <c r="AE1665" s="32">
        <f>AE1666</f>
        <v>0</v>
      </c>
      <c r="AF1665" s="33"/>
      <c r="AG1665" s="34"/>
      <c r="AH1665" s="1" t="str">
        <f t="shared" si="1520"/>
        <v/>
      </c>
    </row>
    <row r="1666" ht="63">
      <c r="A1666" s="14" t="s">
        <v>1080</v>
      </c>
      <c r="B1666" s="15">
        <v>200</v>
      </c>
      <c r="C1666" s="14" t="s">
        <v>31</v>
      </c>
      <c r="D1666" s="14" t="s">
        <v>238</v>
      </c>
      <c r="E1666" s="31" t="s">
        <v>359</v>
      </c>
      <c r="F1666" s="32">
        <v>35478.199999999997</v>
      </c>
      <c r="G1666" s="32">
        <v>35114.199999999997</v>
      </c>
      <c r="H1666" s="32">
        <v>35114.199999999997</v>
      </c>
      <c r="I1666" s="32"/>
      <c r="J1666" s="32"/>
      <c r="K1666" s="32"/>
      <c r="L1666" s="32">
        <f t="shared" si="1535"/>
        <v>35478.199999999997</v>
      </c>
      <c r="M1666" s="32">
        <f t="shared" si="1536"/>
        <v>35114.199999999997</v>
      </c>
      <c r="N1666" s="32">
        <f t="shared" si="1537"/>
        <v>35114.199999999997</v>
      </c>
      <c r="O1666" s="32"/>
      <c r="P1666" s="32"/>
      <c r="Q1666" s="32"/>
      <c r="R1666" s="32">
        <f t="shared" si="1541"/>
        <v>35478.199999999997</v>
      </c>
      <c r="S1666" s="32">
        <f t="shared" si="1542"/>
        <v>35114.199999999997</v>
      </c>
      <c r="T1666" s="32">
        <f t="shared" si="1543"/>
        <v>35114.199999999997</v>
      </c>
      <c r="U1666" s="32"/>
      <c r="V1666" s="32">
        <f t="shared" si="1538"/>
        <v>35478.199999999997</v>
      </c>
      <c r="W1666" s="32">
        <f t="shared" si="1539"/>
        <v>35114.199999999997</v>
      </c>
      <c r="X1666" s="32">
        <f t="shared" si="1540"/>
        <v>35114.199999999997</v>
      </c>
      <c r="Y1666" s="32"/>
      <c r="Z1666" s="32"/>
      <c r="AA1666" s="32"/>
      <c r="AB1666" s="32">
        <f t="shared" si="1517"/>
        <v>35478.199999999997</v>
      </c>
      <c r="AC1666" s="32">
        <f t="shared" si="1518"/>
        <v>35114.199999999997</v>
      </c>
      <c r="AD1666" s="32">
        <f t="shared" si="1519"/>
        <v>35114.199999999997</v>
      </c>
      <c r="AE1666" s="32"/>
      <c r="AF1666" s="33"/>
      <c r="AG1666" s="34"/>
      <c r="AH1666" s="1" t="str">
        <f t="shared" si="1520"/>
        <v>0104</v>
      </c>
    </row>
    <row r="1667">
      <c r="A1667" s="14" t="s">
        <v>1080</v>
      </c>
      <c r="B1667" s="15" t="s">
        <v>44</v>
      </c>
      <c r="C1667" s="14"/>
      <c r="D1667" s="14"/>
      <c r="E1667" s="31" t="s">
        <v>45</v>
      </c>
      <c r="F1667" s="32">
        <f>F1668</f>
        <v>280.39999999999998</v>
      </c>
      <c r="G1667" s="32">
        <f>G1668</f>
        <v>280.39999999999998</v>
      </c>
      <c r="H1667" s="32">
        <f>H1668</f>
        <v>280.39999999999998</v>
      </c>
      <c r="I1667" s="32">
        <f>I1668</f>
        <v>0</v>
      </c>
      <c r="J1667" s="32">
        <f>J1668</f>
        <v>0</v>
      </c>
      <c r="K1667" s="32">
        <f>K1668</f>
        <v>0</v>
      </c>
      <c r="L1667" s="32">
        <f t="shared" si="1535"/>
        <v>280.39999999999998</v>
      </c>
      <c r="M1667" s="32">
        <f t="shared" si="1536"/>
        <v>280.39999999999998</v>
      </c>
      <c r="N1667" s="32">
        <f t="shared" si="1537"/>
        <v>280.39999999999998</v>
      </c>
      <c r="O1667" s="32">
        <f>O1668</f>
        <v>0</v>
      </c>
      <c r="P1667" s="32">
        <f>P1668</f>
        <v>0</v>
      </c>
      <c r="Q1667" s="32">
        <f>Q1668</f>
        <v>0</v>
      </c>
      <c r="R1667" s="32">
        <f t="shared" si="1541"/>
        <v>280.39999999999998</v>
      </c>
      <c r="S1667" s="32">
        <f t="shared" si="1542"/>
        <v>280.39999999999998</v>
      </c>
      <c r="T1667" s="32">
        <f t="shared" si="1543"/>
        <v>280.39999999999998</v>
      </c>
      <c r="U1667" s="32">
        <f>U1668</f>
        <v>0</v>
      </c>
      <c r="V1667" s="32">
        <f t="shared" si="1538"/>
        <v>280.39999999999998</v>
      </c>
      <c r="W1667" s="32">
        <f t="shared" si="1539"/>
        <v>280.39999999999998</v>
      </c>
      <c r="X1667" s="32">
        <f t="shared" si="1540"/>
        <v>280.39999999999998</v>
      </c>
      <c r="Y1667" s="32">
        <f>Y1668</f>
        <v>0</v>
      </c>
      <c r="Z1667" s="32">
        <f>Z1668</f>
        <v>0</v>
      </c>
      <c r="AA1667" s="32">
        <f>AA1668</f>
        <v>0</v>
      </c>
      <c r="AB1667" s="32">
        <f t="shared" si="1517"/>
        <v>280.39999999999998</v>
      </c>
      <c r="AC1667" s="32">
        <f t="shared" si="1518"/>
        <v>280.39999999999998</v>
      </c>
      <c r="AD1667" s="32">
        <f t="shared" si="1519"/>
        <v>280.39999999999998</v>
      </c>
      <c r="AE1667" s="32">
        <f>AE1668</f>
        <v>0</v>
      </c>
      <c r="AF1667" s="33"/>
      <c r="AG1667" s="34"/>
      <c r="AH1667" s="1" t="str">
        <f t="shared" si="1520"/>
        <v/>
      </c>
    </row>
    <row r="1668" ht="63">
      <c r="A1668" s="14" t="s">
        <v>1080</v>
      </c>
      <c r="B1668" s="15">
        <v>800</v>
      </c>
      <c r="C1668" s="14" t="s">
        <v>31</v>
      </c>
      <c r="D1668" s="14" t="s">
        <v>238</v>
      </c>
      <c r="E1668" s="31" t="s">
        <v>359</v>
      </c>
      <c r="F1668" s="32">
        <v>280.39999999999998</v>
      </c>
      <c r="G1668" s="32">
        <v>280.39999999999998</v>
      </c>
      <c r="H1668" s="32">
        <v>280.39999999999998</v>
      </c>
      <c r="I1668" s="32"/>
      <c r="J1668" s="32"/>
      <c r="K1668" s="32"/>
      <c r="L1668" s="32">
        <f t="shared" si="1535"/>
        <v>280.39999999999998</v>
      </c>
      <c r="M1668" s="32">
        <f t="shared" si="1536"/>
        <v>280.39999999999998</v>
      </c>
      <c r="N1668" s="32">
        <f t="shared" si="1537"/>
        <v>280.39999999999998</v>
      </c>
      <c r="O1668" s="32"/>
      <c r="P1668" s="32"/>
      <c r="Q1668" s="32"/>
      <c r="R1668" s="32">
        <f t="shared" si="1541"/>
        <v>280.39999999999998</v>
      </c>
      <c r="S1668" s="32">
        <f t="shared" si="1542"/>
        <v>280.39999999999998</v>
      </c>
      <c r="T1668" s="32">
        <f t="shared" si="1543"/>
        <v>280.39999999999998</v>
      </c>
      <c r="U1668" s="32"/>
      <c r="V1668" s="32">
        <f t="shared" si="1538"/>
        <v>280.39999999999998</v>
      </c>
      <c r="W1668" s="32">
        <f t="shared" si="1539"/>
        <v>280.39999999999998</v>
      </c>
      <c r="X1668" s="32">
        <f t="shared" si="1540"/>
        <v>280.39999999999998</v>
      </c>
      <c r="Y1668" s="32"/>
      <c r="Z1668" s="32"/>
      <c r="AA1668" s="32"/>
      <c r="AB1668" s="32">
        <f t="shared" si="1517"/>
        <v>280.39999999999998</v>
      </c>
      <c r="AC1668" s="32">
        <f t="shared" si="1518"/>
        <v>280.39999999999998</v>
      </c>
      <c r="AD1668" s="32">
        <f t="shared" si="1519"/>
        <v>280.39999999999998</v>
      </c>
      <c r="AE1668" s="32"/>
      <c r="AF1668" s="33"/>
      <c r="AG1668" s="34"/>
      <c r="AH1668" s="1" t="str">
        <f t="shared" si="1520"/>
        <v>0104</v>
      </c>
    </row>
    <row r="1669" s="24" customFormat="1" ht="31.5">
      <c r="A1669" s="25" t="s">
        <v>1081</v>
      </c>
      <c r="B1669" s="26"/>
      <c r="C1669" s="25"/>
      <c r="D1669" s="25"/>
      <c r="E1669" s="27" t="s">
        <v>1082</v>
      </c>
      <c r="F1669" s="28">
        <f>F1670</f>
        <v>292916.70000000001</v>
      </c>
      <c r="G1669" s="28">
        <f>G1670</f>
        <v>300880.5</v>
      </c>
      <c r="H1669" s="28">
        <f>H1670</f>
        <v>300880.5</v>
      </c>
      <c r="I1669" s="28">
        <f>I1670</f>
        <v>0</v>
      </c>
      <c r="J1669" s="28">
        <f>J1670</f>
        <v>0</v>
      </c>
      <c r="K1669" s="28">
        <f>K1670</f>
        <v>0</v>
      </c>
      <c r="L1669" s="28">
        <f t="shared" si="1535"/>
        <v>292916.70000000001</v>
      </c>
      <c r="M1669" s="28">
        <f t="shared" si="1536"/>
        <v>300880.5</v>
      </c>
      <c r="N1669" s="28">
        <f t="shared" si="1537"/>
        <v>300880.5</v>
      </c>
      <c r="O1669" s="28">
        <f>O1670</f>
        <v>0</v>
      </c>
      <c r="P1669" s="28">
        <f>P1670</f>
        <v>0</v>
      </c>
      <c r="Q1669" s="28">
        <f>Q1670</f>
        <v>0</v>
      </c>
      <c r="R1669" s="28">
        <f t="shared" si="1541"/>
        <v>292916.70000000001</v>
      </c>
      <c r="S1669" s="28">
        <f t="shared" si="1542"/>
        <v>300880.5</v>
      </c>
      <c r="T1669" s="28">
        <f t="shared" si="1543"/>
        <v>300880.5</v>
      </c>
      <c r="U1669" s="28">
        <f>U1670</f>
        <v>0</v>
      </c>
      <c r="V1669" s="28">
        <f t="shared" si="1538"/>
        <v>292916.70000000001</v>
      </c>
      <c r="W1669" s="28">
        <f t="shared" si="1539"/>
        <v>300880.5</v>
      </c>
      <c r="X1669" s="28">
        <f t="shared" si="1540"/>
        <v>300880.5</v>
      </c>
      <c r="Y1669" s="28">
        <f>Y1670</f>
        <v>-3961.9000000000001</v>
      </c>
      <c r="Z1669" s="28">
        <f>Z1670</f>
        <v>0</v>
      </c>
      <c r="AA1669" s="28">
        <f>AA1670</f>
        <v>0</v>
      </c>
      <c r="AB1669" s="28">
        <f t="shared" si="1517"/>
        <v>288954.79999999999</v>
      </c>
      <c r="AC1669" s="28">
        <f t="shared" si="1518"/>
        <v>300880.5</v>
      </c>
      <c r="AD1669" s="28">
        <f t="shared" si="1519"/>
        <v>300880.5</v>
      </c>
      <c r="AE1669" s="28">
        <f>AE1670</f>
        <v>0</v>
      </c>
      <c r="AF1669" s="29"/>
      <c r="AG1669" s="30"/>
      <c r="AH1669" s="24" t="str">
        <f t="shared" si="1520"/>
        <v/>
      </c>
    </row>
    <row r="1670" ht="31.5">
      <c r="A1670" s="14" t="s">
        <v>1083</v>
      </c>
      <c r="B1670" s="15"/>
      <c r="C1670" s="14"/>
      <c r="D1670" s="14"/>
      <c r="E1670" s="31" t="s">
        <v>179</v>
      </c>
      <c r="F1670" s="32">
        <f>F1671+F1674+F1677</f>
        <v>292916.70000000001</v>
      </c>
      <c r="G1670" s="32">
        <f>G1671+G1674+G1677</f>
        <v>300880.5</v>
      </c>
      <c r="H1670" s="32">
        <f>H1671+H1674+H1677</f>
        <v>300880.5</v>
      </c>
      <c r="I1670" s="32">
        <f>I1671+I1674+I1677</f>
        <v>0</v>
      </c>
      <c r="J1670" s="32">
        <f>J1671+J1674+J1677</f>
        <v>0</v>
      </c>
      <c r="K1670" s="32">
        <f>K1671+K1674+K1677</f>
        <v>0</v>
      </c>
      <c r="L1670" s="32">
        <f t="shared" si="1535"/>
        <v>292916.70000000001</v>
      </c>
      <c r="M1670" s="32">
        <f t="shared" si="1536"/>
        <v>300880.5</v>
      </c>
      <c r="N1670" s="32">
        <f t="shared" si="1537"/>
        <v>300880.5</v>
      </c>
      <c r="O1670" s="32">
        <f>O1671+O1674+O1677</f>
        <v>0</v>
      </c>
      <c r="P1670" s="32">
        <f>P1671+P1674+P1677</f>
        <v>0</v>
      </c>
      <c r="Q1670" s="32">
        <f>Q1671+Q1674+Q1677</f>
        <v>0</v>
      </c>
      <c r="R1670" s="32">
        <f t="shared" si="1541"/>
        <v>292916.70000000001</v>
      </c>
      <c r="S1670" s="32">
        <f t="shared" si="1542"/>
        <v>300880.5</v>
      </c>
      <c r="T1670" s="32">
        <f t="shared" si="1543"/>
        <v>300880.5</v>
      </c>
      <c r="U1670" s="32">
        <f>U1671+U1674+U1677</f>
        <v>0</v>
      </c>
      <c r="V1670" s="32">
        <f t="shared" si="1538"/>
        <v>292916.70000000001</v>
      </c>
      <c r="W1670" s="32">
        <f t="shared" si="1539"/>
        <v>300880.5</v>
      </c>
      <c r="X1670" s="32">
        <f t="shared" si="1540"/>
        <v>300880.5</v>
      </c>
      <c r="Y1670" s="32">
        <f>Y1671+Y1674+Y1677</f>
        <v>-3961.9000000000001</v>
      </c>
      <c r="Z1670" s="32">
        <f>Z1671+Z1674+Z1677</f>
        <v>0</v>
      </c>
      <c r="AA1670" s="32">
        <f>AA1671+AA1674+AA1677</f>
        <v>0</v>
      </c>
      <c r="AB1670" s="32">
        <f t="shared" si="1517"/>
        <v>288954.79999999999</v>
      </c>
      <c r="AC1670" s="32">
        <f t="shared" si="1518"/>
        <v>300880.5</v>
      </c>
      <c r="AD1670" s="32">
        <f t="shared" si="1519"/>
        <v>300880.5</v>
      </c>
      <c r="AE1670" s="32">
        <f>AE1671+AE1674+AE1677</f>
        <v>0</v>
      </c>
      <c r="AF1670" s="33"/>
      <c r="AG1670" s="34"/>
      <c r="AH1670" s="1" t="str">
        <f t="shared" si="1520"/>
        <v/>
      </c>
    </row>
    <row r="1671" ht="94.5">
      <c r="A1671" s="14" t="s">
        <v>1083</v>
      </c>
      <c r="B1671" s="15" t="s">
        <v>151</v>
      </c>
      <c r="C1671" s="14"/>
      <c r="D1671" s="14"/>
      <c r="E1671" s="31" t="s">
        <v>152</v>
      </c>
      <c r="F1671" s="32">
        <f>F1672+F1673</f>
        <v>283084</v>
      </c>
      <c r="G1671" s="32">
        <f>G1672+G1673</f>
        <v>291047.79999999999</v>
      </c>
      <c r="H1671" s="32">
        <f>H1672+H1673</f>
        <v>291047.79999999999</v>
      </c>
      <c r="I1671" s="32">
        <f>I1672+I1673</f>
        <v>0</v>
      </c>
      <c r="J1671" s="32">
        <f>J1672+J1673</f>
        <v>0</v>
      </c>
      <c r="K1671" s="32">
        <f>K1672+K1673</f>
        <v>0</v>
      </c>
      <c r="L1671" s="32">
        <f t="shared" si="1535"/>
        <v>283084</v>
      </c>
      <c r="M1671" s="32">
        <f t="shared" si="1536"/>
        <v>291047.79999999999</v>
      </c>
      <c r="N1671" s="32">
        <f t="shared" si="1537"/>
        <v>291047.79999999999</v>
      </c>
      <c r="O1671" s="32">
        <f>O1672+O1673</f>
        <v>0</v>
      </c>
      <c r="P1671" s="32">
        <f>P1672+P1673</f>
        <v>0</v>
      </c>
      <c r="Q1671" s="32">
        <f>Q1672+Q1673</f>
        <v>0</v>
      </c>
      <c r="R1671" s="32">
        <f t="shared" si="1541"/>
        <v>283084</v>
      </c>
      <c r="S1671" s="32">
        <f t="shared" si="1542"/>
        <v>291047.79999999999</v>
      </c>
      <c r="T1671" s="32">
        <f t="shared" si="1543"/>
        <v>291047.79999999999</v>
      </c>
      <c r="U1671" s="32">
        <f>U1672+U1673</f>
        <v>0</v>
      </c>
      <c r="V1671" s="32">
        <f t="shared" si="1538"/>
        <v>283084</v>
      </c>
      <c r="W1671" s="32">
        <f t="shared" si="1539"/>
        <v>291047.79999999999</v>
      </c>
      <c r="X1671" s="32">
        <f t="shared" si="1540"/>
        <v>291047.79999999999</v>
      </c>
      <c r="Y1671" s="32">
        <f>Y1672+Y1673</f>
        <v>-3961.9000000000001</v>
      </c>
      <c r="Z1671" s="32">
        <f>Z1672+Z1673</f>
        <v>0</v>
      </c>
      <c r="AA1671" s="32">
        <f>AA1672+AA1673</f>
        <v>0</v>
      </c>
      <c r="AB1671" s="32">
        <f t="shared" si="1517"/>
        <v>279122.09999999998</v>
      </c>
      <c r="AC1671" s="32">
        <f t="shared" si="1518"/>
        <v>291047.79999999999</v>
      </c>
      <c r="AD1671" s="32">
        <f t="shared" si="1519"/>
        <v>291047.79999999999</v>
      </c>
      <c r="AE1671" s="32">
        <f>AE1672+AE1673</f>
        <v>0</v>
      </c>
      <c r="AF1671" s="33"/>
      <c r="AG1671" s="34"/>
      <c r="AH1671" s="1" t="str">
        <f t="shared" si="1520"/>
        <v/>
      </c>
    </row>
    <row r="1672" ht="47.25">
      <c r="A1672" s="14" t="s">
        <v>1083</v>
      </c>
      <c r="B1672" s="15">
        <v>100</v>
      </c>
      <c r="C1672" s="14" t="s">
        <v>31</v>
      </c>
      <c r="D1672" s="14" t="s">
        <v>321</v>
      </c>
      <c r="E1672" s="31" t="s">
        <v>1069</v>
      </c>
      <c r="F1672" s="32">
        <v>210234.19999999998</v>
      </c>
      <c r="G1672" s="32">
        <v>216146.59999999998</v>
      </c>
      <c r="H1672" s="32">
        <v>216146.59999999998</v>
      </c>
      <c r="I1672" s="32"/>
      <c r="J1672" s="32"/>
      <c r="K1672" s="32"/>
      <c r="L1672" s="32">
        <f t="shared" si="1535"/>
        <v>210234.19999999998</v>
      </c>
      <c r="M1672" s="32">
        <f t="shared" si="1536"/>
        <v>216146.59999999998</v>
      </c>
      <c r="N1672" s="32">
        <f t="shared" si="1537"/>
        <v>216146.59999999998</v>
      </c>
      <c r="O1672" s="32"/>
      <c r="P1672" s="32"/>
      <c r="Q1672" s="32"/>
      <c r="R1672" s="32">
        <f t="shared" si="1541"/>
        <v>210234.19999999998</v>
      </c>
      <c r="S1672" s="32">
        <f t="shared" si="1542"/>
        <v>216146.59999999998</v>
      </c>
      <c r="T1672" s="32">
        <f t="shared" si="1543"/>
        <v>216146.59999999998</v>
      </c>
      <c r="U1672" s="32"/>
      <c r="V1672" s="32">
        <f t="shared" si="1538"/>
        <v>210234.19999999998</v>
      </c>
      <c r="W1672" s="32">
        <f t="shared" si="1539"/>
        <v>216146.59999999998</v>
      </c>
      <c r="X1672" s="32">
        <f t="shared" si="1540"/>
        <v>216146.59999999998</v>
      </c>
      <c r="Y1672" s="32">
        <f>-2941.4</f>
        <v>-2941.4000000000001</v>
      </c>
      <c r="Z1672" s="32"/>
      <c r="AA1672" s="32"/>
      <c r="AB1672" s="32">
        <f t="shared" si="1517"/>
        <v>207292.79999999999</v>
      </c>
      <c r="AC1672" s="32">
        <f t="shared" si="1518"/>
        <v>216146.59999999998</v>
      </c>
      <c r="AD1672" s="32">
        <f t="shared" si="1519"/>
        <v>216146.59999999998</v>
      </c>
      <c r="AE1672" s="32"/>
      <c r="AF1672" s="33"/>
      <c r="AG1672" s="34"/>
      <c r="AH1672" s="1" t="str">
        <f t="shared" si="1520"/>
        <v>0106</v>
      </c>
    </row>
    <row r="1673">
      <c r="A1673" s="14" t="s">
        <v>1083</v>
      </c>
      <c r="B1673" s="15">
        <v>100</v>
      </c>
      <c r="C1673" s="14" t="s">
        <v>31</v>
      </c>
      <c r="D1673" s="14" t="s">
        <v>32</v>
      </c>
      <c r="E1673" s="31" t="s">
        <v>33</v>
      </c>
      <c r="F1673" s="32">
        <v>72849.800000000003</v>
      </c>
      <c r="G1673" s="32">
        <v>74901.199999999997</v>
      </c>
      <c r="H1673" s="32">
        <v>74901.199999999997</v>
      </c>
      <c r="I1673" s="32"/>
      <c r="J1673" s="32"/>
      <c r="K1673" s="32"/>
      <c r="L1673" s="32">
        <f t="shared" si="1535"/>
        <v>72849.800000000003</v>
      </c>
      <c r="M1673" s="32">
        <f t="shared" si="1536"/>
        <v>74901.199999999997</v>
      </c>
      <c r="N1673" s="32">
        <f t="shared" si="1537"/>
        <v>74901.199999999997</v>
      </c>
      <c r="O1673" s="32"/>
      <c r="P1673" s="32"/>
      <c r="Q1673" s="32"/>
      <c r="R1673" s="32">
        <f t="shared" si="1541"/>
        <v>72849.800000000003</v>
      </c>
      <c r="S1673" s="32">
        <f t="shared" si="1542"/>
        <v>74901.199999999997</v>
      </c>
      <c r="T1673" s="32">
        <f t="shared" si="1543"/>
        <v>74901.199999999997</v>
      </c>
      <c r="U1673" s="32"/>
      <c r="V1673" s="32">
        <f t="shared" si="1538"/>
        <v>72849.800000000003</v>
      </c>
      <c r="W1673" s="32">
        <f t="shared" si="1539"/>
        <v>74901.199999999997</v>
      </c>
      <c r="X1673" s="32">
        <f t="shared" si="1540"/>
        <v>74901.199999999997</v>
      </c>
      <c r="Y1673" s="32">
        <f>-370.3-650.2</f>
        <v>-1020.5</v>
      </c>
      <c r="Z1673" s="32"/>
      <c r="AA1673" s="32"/>
      <c r="AB1673" s="32">
        <f t="shared" si="1517"/>
        <v>71829.300000000003</v>
      </c>
      <c r="AC1673" s="32">
        <f t="shared" si="1518"/>
        <v>74901.199999999997</v>
      </c>
      <c r="AD1673" s="32">
        <f t="shared" si="1519"/>
        <v>74901.199999999997</v>
      </c>
      <c r="AE1673" s="32"/>
      <c r="AF1673" s="33"/>
      <c r="AG1673" s="34"/>
      <c r="AH1673" s="1" t="str">
        <f t="shared" si="1520"/>
        <v>0113</v>
      </c>
    </row>
    <row r="1674" ht="31.5">
      <c r="A1674" s="14" t="s">
        <v>1083</v>
      </c>
      <c r="B1674" s="15" t="s">
        <v>48</v>
      </c>
      <c r="C1674" s="14"/>
      <c r="D1674" s="14"/>
      <c r="E1674" s="31" t="s">
        <v>49</v>
      </c>
      <c r="F1674" s="32">
        <f>F1675+F1676</f>
        <v>9757.7000000000007</v>
      </c>
      <c r="G1674" s="32">
        <f>G1675+G1676</f>
        <v>9757.7000000000007</v>
      </c>
      <c r="H1674" s="32">
        <f>H1675+H1676</f>
        <v>9757.7000000000007</v>
      </c>
      <c r="I1674" s="32">
        <f>I1675+I1676</f>
        <v>0</v>
      </c>
      <c r="J1674" s="32">
        <f>J1675+J1676</f>
        <v>0</v>
      </c>
      <c r="K1674" s="32">
        <f>K1675+K1676</f>
        <v>0</v>
      </c>
      <c r="L1674" s="32">
        <f t="shared" si="1535"/>
        <v>9757.7000000000007</v>
      </c>
      <c r="M1674" s="32">
        <f t="shared" si="1536"/>
        <v>9757.7000000000007</v>
      </c>
      <c r="N1674" s="32">
        <f t="shared" si="1537"/>
        <v>9757.7000000000007</v>
      </c>
      <c r="O1674" s="32">
        <f>O1675+O1676</f>
        <v>0</v>
      </c>
      <c r="P1674" s="32">
        <f>P1675+P1676</f>
        <v>0</v>
      </c>
      <c r="Q1674" s="32">
        <f>Q1675+Q1676</f>
        <v>0</v>
      </c>
      <c r="R1674" s="32">
        <f t="shared" si="1541"/>
        <v>9757.7000000000007</v>
      </c>
      <c r="S1674" s="32">
        <f t="shared" si="1542"/>
        <v>9757.7000000000007</v>
      </c>
      <c r="T1674" s="32">
        <f t="shared" si="1543"/>
        <v>9757.7000000000007</v>
      </c>
      <c r="U1674" s="32">
        <f>U1675+U1676</f>
        <v>0</v>
      </c>
      <c r="V1674" s="32">
        <f t="shared" si="1538"/>
        <v>9757.7000000000007</v>
      </c>
      <c r="W1674" s="32">
        <f t="shared" si="1539"/>
        <v>9757.7000000000007</v>
      </c>
      <c r="X1674" s="32">
        <f t="shared" si="1540"/>
        <v>9757.7000000000007</v>
      </c>
      <c r="Y1674" s="32">
        <f>Y1675+Y1676</f>
        <v>0</v>
      </c>
      <c r="Z1674" s="32">
        <f>Z1675+Z1676</f>
        <v>0</v>
      </c>
      <c r="AA1674" s="32">
        <f>AA1675+AA1676</f>
        <v>0</v>
      </c>
      <c r="AB1674" s="32">
        <f t="shared" si="1517"/>
        <v>9757.7000000000007</v>
      </c>
      <c r="AC1674" s="32">
        <f t="shared" si="1518"/>
        <v>9757.7000000000007</v>
      </c>
      <c r="AD1674" s="32">
        <f t="shared" si="1519"/>
        <v>9757.7000000000007</v>
      </c>
      <c r="AE1674" s="32">
        <f>AE1675+AE1676</f>
        <v>0</v>
      </c>
      <c r="AF1674" s="33"/>
      <c r="AG1674" s="34"/>
      <c r="AH1674" s="1" t="str">
        <f t="shared" si="1520"/>
        <v/>
      </c>
    </row>
    <row r="1675" ht="47.25">
      <c r="A1675" s="14" t="s">
        <v>1083</v>
      </c>
      <c r="B1675" s="15">
        <v>200</v>
      </c>
      <c r="C1675" s="14" t="s">
        <v>31</v>
      </c>
      <c r="D1675" s="14" t="s">
        <v>321</v>
      </c>
      <c r="E1675" s="31" t="s">
        <v>1069</v>
      </c>
      <c r="F1675" s="32">
        <v>6621.6999999999998</v>
      </c>
      <c r="G1675" s="32">
        <v>6621.6999999999998</v>
      </c>
      <c r="H1675" s="32">
        <v>6621.6999999999998</v>
      </c>
      <c r="I1675" s="32"/>
      <c r="J1675" s="32"/>
      <c r="K1675" s="32"/>
      <c r="L1675" s="32">
        <f t="shared" si="1535"/>
        <v>6621.6999999999998</v>
      </c>
      <c r="M1675" s="32">
        <f t="shared" si="1536"/>
        <v>6621.6999999999998</v>
      </c>
      <c r="N1675" s="32">
        <f t="shared" si="1537"/>
        <v>6621.6999999999998</v>
      </c>
      <c r="O1675" s="32"/>
      <c r="P1675" s="32"/>
      <c r="Q1675" s="32"/>
      <c r="R1675" s="32">
        <f t="shared" si="1541"/>
        <v>6621.6999999999998</v>
      </c>
      <c r="S1675" s="32">
        <f t="shared" si="1542"/>
        <v>6621.6999999999998</v>
      </c>
      <c r="T1675" s="32">
        <f t="shared" si="1543"/>
        <v>6621.6999999999998</v>
      </c>
      <c r="U1675" s="32"/>
      <c r="V1675" s="32">
        <f t="shared" si="1538"/>
        <v>6621.6999999999998</v>
      </c>
      <c r="W1675" s="32">
        <f t="shared" si="1539"/>
        <v>6621.6999999999998</v>
      </c>
      <c r="X1675" s="32">
        <f t="shared" si="1540"/>
        <v>6621.6999999999998</v>
      </c>
      <c r="Y1675" s="32"/>
      <c r="Z1675" s="32"/>
      <c r="AA1675" s="32"/>
      <c r="AB1675" s="32">
        <f t="shared" si="1517"/>
        <v>6621.6999999999998</v>
      </c>
      <c r="AC1675" s="32">
        <f t="shared" si="1518"/>
        <v>6621.6999999999998</v>
      </c>
      <c r="AD1675" s="32">
        <f t="shared" si="1519"/>
        <v>6621.6999999999998</v>
      </c>
      <c r="AE1675" s="32"/>
      <c r="AF1675" s="33"/>
      <c r="AG1675" s="34"/>
      <c r="AH1675" s="1" t="str">
        <f t="shared" si="1520"/>
        <v>0106</v>
      </c>
    </row>
    <row r="1676">
      <c r="A1676" s="14" t="s">
        <v>1083</v>
      </c>
      <c r="B1676" s="15">
        <v>200</v>
      </c>
      <c r="C1676" s="14" t="s">
        <v>31</v>
      </c>
      <c r="D1676" s="14" t="s">
        <v>32</v>
      </c>
      <c r="E1676" s="31" t="s">
        <v>33</v>
      </c>
      <c r="F1676" s="32">
        <v>3136</v>
      </c>
      <c r="G1676" s="32">
        <v>3136</v>
      </c>
      <c r="H1676" s="32">
        <v>3136</v>
      </c>
      <c r="I1676" s="32"/>
      <c r="J1676" s="32"/>
      <c r="K1676" s="32"/>
      <c r="L1676" s="32">
        <f t="shared" si="1535"/>
        <v>3136</v>
      </c>
      <c r="M1676" s="32">
        <f t="shared" si="1536"/>
        <v>3136</v>
      </c>
      <c r="N1676" s="32">
        <f t="shared" si="1537"/>
        <v>3136</v>
      </c>
      <c r="O1676" s="32"/>
      <c r="P1676" s="32"/>
      <c r="Q1676" s="32"/>
      <c r="R1676" s="32">
        <f t="shared" si="1541"/>
        <v>3136</v>
      </c>
      <c r="S1676" s="32">
        <f t="shared" si="1542"/>
        <v>3136</v>
      </c>
      <c r="T1676" s="32">
        <f t="shared" si="1543"/>
        <v>3136</v>
      </c>
      <c r="U1676" s="32"/>
      <c r="V1676" s="32">
        <f t="shared" si="1538"/>
        <v>3136</v>
      </c>
      <c r="W1676" s="32">
        <f t="shared" si="1539"/>
        <v>3136</v>
      </c>
      <c r="X1676" s="32">
        <f t="shared" si="1540"/>
        <v>3136</v>
      </c>
      <c r="Y1676" s="32"/>
      <c r="Z1676" s="32"/>
      <c r="AA1676" s="32"/>
      <c r="AB1676" s="32">
        <f t="shared" si="1517"/>
        <v>3136</v>
      </c>
      <c r="AC1676" s="32">
        <f t="shared" si="1518"/>
        <v>3136</v>
      </c>
      <c r="AD1676" s="32">
        <f t="shared" si="1519"/>
        <v>3136</v>
      </c>
      <c r="AE1676" s="32"/>
      <c r="AF1676" s="33"/>
      <c r="AG1676" s="34"/>
      <c r="AH1676" s="1" t="str">
        <f t="shared" si="1520"/>
        <v>0113</v>
      </c>
    </row>
    <row r="1677">
      <c r="A1677" s="14" t="s">
        <v>1083</v>
      </c>
      <c r="B1677" s="15" t="s">
        <v>44</v>
      </c>
      <c r="C1677" s="14"/>
      <c r="D1677" s="14"/>
      <c r="E1677" s="31" t="s">
        <v>45</v>
      </c>
      <c r="F1677" s="32">
        <f>F1678</f>
        <v>75</v>
      </c>
      <c r="G1677" s="32">
        <f>G1678</f>
        <v>75</v>
      </c>
      <c r="H1677" s="32">
        <f>H1678</f>
        <v>75</v>
      </c>
      <c r="I1677" s="32">
        <f>I1678</f>
        <v>0</v>
      </c>
      <c r="J1677" s="32">
        <f>J1678</f>
        <v>0</v>
      </c>
      <c r="K1677" s="32">
        <f>K1678</f>
        <v>0</v>
      </c>
      <c r="L1677" s="32">
        <f t="shared" si="1535"/>
        <v>75</v>
      </c>
      <c r="M1677" s="32">
        <f t="shared" si="1536"/>
        <v>75</v>
      </c>
      <c r="N1677" s="32">
        <f t="shared" si="1537"/>
        <v>75</v>
      </c>
      <c r="O1677" s="32">
        <f>O1678</f>
        <v>0</v>
      </c>
      <c r="P1677" s="32">
        <f>P1678</f>
        <v>0</v>
      </c>
      <c r="Q1677" s="32">
        <f>Q1678</f>
        <v>0</v>
      </c>
      <c r="R1677" s="32">
        <f t="shared" si="1541"/>
        <v>75</v>
      </c>
      <c r="S1677" s="32">
        <f t="shared" si="1542"/>
        <v>75</v>
      </c>
      <c r="T1677" s="32">
        <f t="shared" si="1543"/>
        <v>75</v>
      </c>
      <c r="U1677" s="32">
        <f>U1678</f>
        <v>0</v>
      </c>
      <c r="V1677" s="32">
        <f t="shared" si="1538"/>
        <v>75</v>
      </c>
      <c r="W1677" s="32">
        <f t="shared" si="1539"/>
        <v>75</v>
      </c>
      <c r="X1677" s="32">
        <f t="shared" si="1540"/>
        <v>75</v>
      </c>
      <c r="Y1677" s="32">
        <f>Y1678</f>
        <v>0</v>
      </c>
      <c r="Z1677" s="32">
        <f>Z1678</f>
        <v>0</v>
      </c>
      <c r="AA1677" s="32">
        <f>AA1678</f>
        <v>0</v>
      </c>
      <c r="AB1677" s="32">
        <f t="shared" si="1517"/>
        <v>75</v>
      </c>
      <c r="AC1677" s="32">
        <f t="shared" si="1518"/>
        <v>75</v>
      </c>
      <c r="AD1677" s="32">
        <f t="shared" si="1519"/>
        <v>75</v>
      </c>
      <c r="AE1677" s="32">
        <f>AE1678</f>
        <v>0</v>
      </c>
      <c r="AF1677" s="33"/>
      <c r="AG1677" s="34"/>
      <c r="AH1677" s="1" t="str">
        <f t="shared" si="1520"/>
        <v/>
      </c>
    </row>
    <row r="1678" ht="47.25">
      <c r="A1678" s="14" t="s">
        <v>1083</v>
      </c>
      <c r="B1678" s="15">
        <v>800</v>
      </c>
      <c r="C1678" s="14" t="s">
        <v>31</v>
      </c>
      <c r="D1678" s="14" t="s">
        <v>321</v>
      </c>
      <c r="E1678" s="31" t="s">
        <v>1069</v>
      </c>
      <c r="F1678" s="32">
        <v>75</v>
      </c>
      <c r="G1678" s="32">
        <v>75</v>
      </c>
      <c r="H1678" s="32">
        <v>75</v>
      </c>
      <c r="I1678" s="32"/>
      <c r="J1678" s="32"/>
      <c r="K1678" s="32"/>
      <c r="L1678" s="32">
        <f t="shared" si="1535"/>
        <v>75</v>
      </c>
      <c r="M1678" s="32">
        <f t="shared" si="1536"/>
        <v>75</v>
      </c>
      <c r="N1678" s="32">
        <f t="shared" si="1537"/>
        <v>75</v>
      </c>
      <c r="O1678" s="32"/>
      <c r="P1678" s="32"/>
      <c r="Q1678" s="32"/>
      <c r="R1678" s="32">
        <f t="shared" si="1541"/>
        <v>75</v>
      </c>
      <c r="S1678" s="32">
        <f t="shared" si="1542"/>
        <v>75</v>
      </c>
      <c r="T1678" s="32">
        <f t="shared" si="1543"/>
        <v>75</v>
      </c>
      <c r="U1678" s="32"/>
      <c r="V1678" s="32">
        <f t="shared" si="1538"/>
        <v>75</v>
      </c>
      <c r="W1678" s="32">
        <f t="shared" si="1539"/>
        <v>75</v>
      </c>
      <c r="X1678" s="32">
        <f t="shared" si="1540"/>
        <v>75</v>
      </c>
      <c r="Y1678" s="32"/>
      <c r="Z1678" s="32"/>
      <c r="AA1678" s="32"/>
      <c r="AB1678" s="32">
        <f t="shared" si="1517"/>
        <v>75</v>
      </c>
      <c r="AC1678" s="32">
        <f t="shared" si="1518"/>
        <v>75</v>
      </c>
      <c r="AD1678" s="32">
        <f t="shared" si="1519"/>
        <v>75</v>
      </c>
      <c r="AE1678" s="32"/>
      <c r="AF1678" s="33"/>
      <c r="AG1678" s="34"/>
      <c r="AH1678" s="1" t="str">
        <f t="shared" si="1520"/>
        <v>0106</v>
      </c>
    </row>
    <row r="1679" s="24" customFormat="1">
      <c r="A1679" s="25" t="s">
        <v>1084</v>
      </c>
      <c r="B1679" s="26"/>
      <c r="C1679" s="25"/>
      <c r="D1679" s="25"/>
      <c r="E1679" s="27" t="s">
        <v>1062</v>
      </c>
      <c r="F1679" s="28">
        <f>F1680</f>
        <v>660748.5</v>
      </c>
      <c r="G1679" s="28">
        <f>G1680</f>
        <v>675802.69999999995</v>
      </c>
      <c r="H1679" s="28">
        <f>H1680</f>
        <v>675521.29999999993</v>
      </c>
      <c r="I1679" s="28">
        <f>I1680</f>
        <v>7177.4279999999999</v>
      </c>
      <c r="J1679" s="28">
        <f>J1680</f>
        <v>7372.5460000000003</v>
      </c>
      <c r="K1679" s="28">
        <f>K1680</f>
        <v>7372.5460000000003</v>
      </c>
      <c r="L1679" s="28">
        <f t="shared" si="1535"/>
        <v>667925.92799999996</v>
      </c>
      <c r="M1679" s="28">
        <f t="shared" si="1536"/>
        <v>683175.24599999993</v>
      </c>
      <c r="N1679" s="28">
        <f t="shared" si="1537"/>
        <v>682893.8459999999</v>
      </c>
      <c r="O1679" s="28">
        <f>O1680</f>
        <v>-79</v>
      </c>
      <c r="P1679" s="28">
        <f>P1680</f>
        <v>-79</v>
      </c>
      <c r="Q1679" s="28">
        <f>Q1680</f>
        <v>-79</v>
      </c>
      <c r="R1679" s="28">
        <f t="shared" si="1541"/>
        <v>667846.92799999996</v>
      </c>
      <c r="S1679" s="28">
        <f t="shared" si="1542"/>
        <v>683096.24599999993</v>
      </c>
      <c r="T1679" s="28">
        <f t="shared" si="1543"/>
        <v>682814.8459999999</v>
      </c>
      <c r="U1679" s="28">
        <f>U1680</f>
        <v>0</v>
      </c>
      <c r="V1679" s="28">
        <f t="shared" si="1538"/>
        <v>667846.92799999996</v>
      </c>
      <c r="W1679" s="28">
        <f t="shared" si="1539"/>
        <v>683096.24599999993</v>
      </c>
      <c r="X1679" s="28">
        <f t="shared" si="1540"/>
        <v>682814.8459999999</v>
      </c>
      <c r="Y1679" s="28">
        <f>Y1680</f>
        <v>-8572.9500000000007</v>
      </c>
      <c r="Z1679" s="28">
        <f>Z1680</f>
        <v>0</v>
      </c>
      <c r="AA1679" s="28">
        <f>AA1680</f>
        <v>0</v>
      </c>
      <c r="AB1679" s="28">
        <f t="shared" si="1517"/>
        <v>659273.978</v>
      </c>
      <c r="AC1679" s="28">
        <f t="shared" si="1518"/>
        <v>683096.24599999993</v>
      </c>
      <c r="AD1679" s="28">
        <f t="shared" si="1519"/>
        <v>682814.8459999999</v>
      </c>
      <c r="AE1679" s="28">
        <f>AE1680</f>
        <v>0</v>
      </c>
      <c r="AF1679" s="29"/>
      <c r="AG1679" s="30"/>
      <c r="AH1679" s="24" t="str">
        <f t="shared" si="1520"/>
        <v/>
      </c>
    </row>
    <row r="1680" ht="31.5">
      <c r="A1680" s="14" t="s">
        <v>1085</v>
      </c>
      <c r="B1680" s="15"/>
      <c r="C1680" s="14"/>
      <c r="D1680" s="14"/>
      <c r="E1680" s="31" t="s">
        <v>179</v>
      </c>
      <c r="F1680" s="32">
        <f>F1681+F1683+F1686</f>
        <v>660748.5</v>
      </c>
      <c r="G1680" s="32">
        <f>G1681+G1683+G1686</f>
        <v>675802.69999999995</v>
      </c>
      <c r="H1680" s="32">
        <f>H1681+H1683+H1686</f>
        <v>675521.29999999993</v>
      </c>
      <c r="I1680" s="32">
        <f>I1681+I1683+I1686</f>
        <v>7177.4279999999999</v>
      </c>
      <c r="J1680" s="32">
        <f>J1681+J1683+J1686</f>
        <v>7372.5460000000003</v>
      </c>
      <c r="K1680" s="32">
        <f>K1681+K1683+K1686</f>
        <v>7372.5460000000003</v>
      </c>
      <c r="L1680" s="32">
        <f t="shared" si="1535"/>
        <v>667925.92799999996</v>
      </c>
      <c r="M1680" s="32">
        <f t="shared" si="1536"/>
        <v>683175.24599999993</v>
      </c>
      <c r="N1680" s="32">
        <f t="shared" si="1537"/>
        <v>682893.8459999999</v>
      </c>
      <c r="O1680" s="32">
        <f>O1681+O1683+O1686</f>
        <v>-79</v>
      </c>
      <c r="P1680" s="32">
        <f>P1681+P1683+P1686</f>
        <v>-79</v>
      </c>
      <c r="Q1680" s="32">
        <f>Q1681+Q1683+Q1686</f>
        <v>-79</v>
      </c>
      <c r="R1680" s="32">
        <f t="shared" si="1541"/>
        <v>667846.92799999996</v>
      </c>
      <c r="S1680" s="32">
        <f t="shared" si="1542"/>
        <v>683096.24599999993</v>
      </c>
      <c r="T1680" s="32">
        <f t="shared" si="1543"/>
        <v>682814.8459999999</v>
      </c>
      <c r="U1680" s="32">
        <f>U1681+U1683+U1686</f>
        <v>0</v>
      </c>
      <c r="V1680" s="32">
        <f t="shared" si="1538"/>
        <v>667846.92799999996</v>
      </c>
      <c r="W1680" s="32">
        <f t="shared" si="1539"/>
        <v>683096.24599999993</v>
      </c>
      <c r="X1680" s="32">
        <f t="shared" si="1540"/>
        <v>682814.8459999999</v>
      </c>
      <c r="Y1680" s="32">
        <f>Y1681+Y1683+Y1686</f>
        <v>-8572.9500000000007</v>
      </c>
      <c r="Z1680" s="32">
        <f>Z1681+Z1683+Z1686</f>
        <v>0</v>
      </c>
      <c r="AA1680" s="32">
        <f>AA1681+AA1683+AA1686</f>
        <v>0</v>
      </c>
      <c r="AB1680" s="32">
        <f t="shared" si="1517"/>
        <v>659273.978</v>
      </c>
      <c r="AC1680" s="32">
        <f t="shared" si="1518"/>
        <v>683096.24599999993</v>
      </c>
      <c r="AD1680" s="32">
        <f t="shared" si="1519"/>
        <v>682814.8459999999</v>
      </c>
      <c r="AE1680" s="32">
        <f>AE1681+AE1683+AE1686</f>
        <v>0</v>
      </c>
      <c r="AF1680" s="33"/>
      <c r="AG1680" s="34"/>
      <c r="AH1680" s="1" t="str">
        <f t="shared" si="1520"/>
        <v/>
      </c>
    </row>
    <row r="1681" ht="94.5">
      <c r="A1681" s="14" t="s">
        <v>1085</v>
      </c>
      <c r="B1681" s="15" t="s">
        <v>151</v>
      </c>
      <c r="C1681" s="14"/>
      <c r="D1681" s="14"/>
      <c r="E1681" s="31" t="s">
        <v>152</v>
      </c>
      <c r="F1681" s="32">
        <f>F1682</f>
        <v>592872.09999999998</v>
      </c>
      <c r="G1681" s="32">
        <f>G1682</f>
        <v>608708.59999999998</v>
      </c>
      <c r="H1681" s="32">
        <f>H1682</f>
        <v>608708.59999999998</v>
      </c>
      <c r="I1681" s="32">
        <f>I1682</f>
        <v>6922.4279999999999</v>
      </c>
      <c r="J1681" s="32">
        <f>J1682</f>
        <v>7117.5460000000003</v>
      </c>
      <c r="K1681" s="32">
        <f>K1682</f>
        <v>7117.5460000000003</v>
      </c>
      <c r="L1681" s="32">
        <f t="shared" si="1535"/>
        <v>599794.52799999993</v>
      </c>
      <c r="M1681" s="32">
        <f t="shared" si="1536"/>
        <v>615826.14599999995</v>
      </c>
      <c r="N1681" s="32">
        <f t="shared" si="1537"/>
        <v>615826.14599999995</v>
      </c>
      <c r="O1681" s="32">
        <f>O1682</f>
        <v>0</v>
      </c>
      <c r="P1681" s="32">
        <f>P1682</f>
        <v>0</v>
      </c>
      <c r="Q1681" s="32">
        <f>Q1682</f>
        <v>0</v>
      </c>
      <c r="R1681" s="32">
        <f t="shared" si="1541"/>
        <v>599794.52799999993</v>
      </c>
      <c r="S1681" s="32">
        <f t="shared" si="1542"/>
        <v>615826.14599999995</v>
      </c>
      <c r="T1681" s="32">
        <f t="shared" si="1543"/>
        <v>615826.14599999995</v>
      </c>
      <c r="U1681" s="32">
        <f>U1682</f>
        <v>0</v>
      </c>
      <c r="V1681" s="32">
        <f t="shared" si="1538"/>
        <v>599794.52799999993</v>
      </c>
      <c r="W1681" s="32">
        <f t="shared" si="1539"/>
        <v>615826.14599999995</v>
      </c>
      <c r="X1681" s="32">
        <f t="shared" si="1540"/>
        <v>615826.14599999995</v>
      </c>
      <c r="Y1681" s="32">
        <f>Y1682</f>
        <v>-8497.6000000000004</v>
      </c>
      <c r="Z1681" s="32">
        <f>Z1682</f>
        <v>0</v>
      </c>
      <c r="AA1681" s="32">
        <f>AA1682</f>
        <v>0</v>
      </c>
      <c r="AB1681" s="32">
        <f t="shared" si="1517"/>
        <v>591296.92799999996</v>
      </c>
      <c r="AC1681" s="32">
        <f t="shared" si="1518"/>
        <v>615826.14599999995</v>
      </c>
      <c r="AD1681" s="32">
        <f t="shared" si="1519"/>
        <v>615826.14599999995</v>
      </c>
      <c r="AE1681" s="32">
        <f>AE1682</f>
        <v>0</v>
      </c>
      <c r="AF1681" s="33"/>
      <c r="AG1681" s="34"/>
      <c r="AH1681" s="1" t="str">
        <f t="shared" si="1520"/>
        <v/>
      </c>
    </row>
    <row r="1682" ht="63">
      <c r="A1682" s="14" t="s">
        <v>1085</v>
      </c>
      <c r="B1682" s="15">
        <v>100</v>
      </c>
      <c r="C1682" s="14" t="s">
        <v>31</v>
      </c>
      <c r="D1682" s="14" t="s">
        <v>238</v>
      </c>
      <c r="E1682" s="31" t="s">
        <v>359</v>
      </c>
      <c r="F1682" s="32">
        <v>592872.09999999998</v>
      </c>
      <c r="G1682" s="32">
        <v>608708.59999999998</v>
      </c>
      <c r="H1682" s="32">
        <v>608708.59999999998</v>
      </c>
      <c r="I1682" s="37">
        <v>6922.4279999999999</v>
      </c>
      <c r="J1682" s="37">
        <v>7117.5460000000003</v>
      </c>
      <c r="K1682" s="37">
        <v>7117.5460000000003</v>
      </c>
      <c r="L1682" s="32">
        <f t="shared" si="1535"/>
        <v>599794.52799999993</v>
      </c>
      <c r="M1682" s="32">
        <f t="shared" si="1536"/>
        <v>615826.14599999995</v>
      </c>
      <c r="N1682" s="32">
        <f t="shared" si="1537"/>
        <v>615826.14599999995</v>
      </c>
      <c r="O1682" s="32"/>
      <c r="P1682" s="32"/>
      <c r="Q1682" s="32"/>
      <c r="R1682" s="32">
        <f t="shared" si="1541"/>
        <v>599794.52799999993</v>
      </c>
      <c r="S1682" s="32">
        <f t="shared" si="1542"/>
        <v>615826.14599999995</v>
      </c>
      <c r="T1682" s="32">
        <f t="shared" si="1543"/>
        <v>615826.14599999995</v>
      </c>
      <c r="U1682" s="32"/>
      <c r="V1682" s="32">
        <f t="shared" si="1538"/>
        <v>599794.52799999993</v>
      </c>
      <c r="W1682" s="32">
        <f t="shared" si="1539"/>
        <v>615826.14599999995</v>
      </c>
      <c r="X1682" s="32">
        <f t="shared" si="1540"/>
        <v>615826.14599999995</v>
      </c>
      <c r="Y1682" s="32">
        <v>-8497.6000000000004</v>
      </c>
      <c r="Z1682" s="32"/>
      <c r="AA1682" s="32"/>
      <c r="AB1682" s="32">
        <f t="shared" si="1517"/>
        <v>591296.92799999996</v>
      </c>
      <c r="AC1682" s="32">
        <f t="shared" si="1518"/>
        <v>615826.14599999995</v>
      </c>
      <c r="AD1682" s="32">
        <f t="shared" si="1519"/>
        <v>615826.14599999995</v>
      </c>
      <c r="AE1682" s="32"/>
      <c r="AF1682" s="33"/>
      <c r="AG1682" s="34">
        <v>111</v>
      </c>
      <c r="AH1682" s="1" t="str">
        <f t="shared" si="1520"/>
        <v>0104</v>
      </c>
    </row>
    <row r="1683" ht="31.5">
      <c r="A1683" s="14" t="s">
        <v>1085</v>
      </c>
      <c r="B1683" s="15" t="s">
        <v>48</v>
      </c>
      <c r="C1683" s="14"/>
      <c r="D1683" s="14"/>
      <c r="E1683" s="31" t="s">
        <v>49</v>
      </c>
      <c r="F1683" s="32">
        <f>F1684+F1685</f>
        <v>63676.400000000009</v>
      </c>
      <c r="G1683" s="32">
        <f>G1684+G1685</f>
        <v>62894.100000000006</v>
      </c>
      <c r="H1683" s="32">
        <f>H1684+H1685</f>
        <v>62612.700000000004</v>
      </c>
      <c r="I1683" s="32">
        <f>I1684+I1685</f>
        <v>255</v>
      </c>
      <c r="J1683" s="32">
        <f>J1684+J1685</f>
        <v>255</v>
      </c>
      <c r="K1683" s="32">
        <f>K1684+K1685</f>
        <v>255</v>
      </c>
      <c r="L1683" s="32">
        <f t="shared" si="1535"/>
        <v>63931.400000000009</v>
      </c>
      <c r="M1683" s="32">
        <f t="shared" si="1536"/>
        <v>63149.100000000006</v>
      </c>
      <c r="N1683" s="32">
        <f t="shared" si="1537"/>
        <v>62867.700000000004</v>
      </c>
      <c r="O1683" s="32">
        <f>O1684+O1685</f>
        <v>-79</v>
      </c>
      <c r="P1683" s="32">
        <f>P1684+P1685</f>
        <v>-79</v>
      </c>
      <c r="Q1683" s="32">
        <f>Q1684+Q1685</f>
        <v>-79</v>
      </c>
      <c r="R1683" s="32">
        <f t="shared" si="1541"/>
        <v>63852.400000000009</v>
      </c>
      <c r="S1683" s="32">
        <f t="shared" si="1542"/>
        <v>63070.100000000006</v>
      </c>
      <c r="T1683" s="32">
        <f t="shared" si="1543"/>
        <v>62788.700000000004</v>
      </c>
      <c r="U1683" s="32">
        <f>U1684+U1685</f>
        <v>0</v>
      </c>
      <c r="V1683" s="32">
        <f t="shared" si="1538"/>
        <v>63852.400000000009</v>
      </c>
      <c r="W1683" s="32">
        <f t="shared" si="1539"/>
        <v>63070.100000000006</v>
      </c>
      <c r="X1683" s="32">
        <f t="shared" si="1540"/>
        <v>62788.700000000004</v>
      </c>
      <c r="Y1683" s="32">
        <f>Y1684+Y1685</f>
        <v>-75.349999999999994</v>
      </c>
      <c r="Z1683" s="32">
        <f>Z1684+Z1685</f>
        <v>0</v>
      </c>
      <c r="AA1683" s="32">
        <f>AA1684+AA1685</f>
        <v>0</v>
      </c>
      <c r="AB1683" s="32">
        <f t="shared" si="1517"/>
        <v>63777.05000000001</v>
      </c>
      <c r="AC1683" s="32">
        <f t="shared" si="1518"/>
        <v>63070.100000000006</v>
      </c>
      <c r="AD1683" s="32">
        <f t="shared" si="1519"/>
        <v>62788.700000000004</v>
      </c>
      <c r="AE1683" s="32">
        <f>AE1684+AE1685</f>
        <v>0</v>
      </c>
      <c r="AF1683" s="33"/>
      <c r="AG1683" s="34"/>
      <c r="AH1683" s="1" t="str">
        <f t="shared" si="1520"/>
        <v/>
      </c>
    </row>
    <row r="1684" ht="63">
      <c r="A1684" s="14" t="s">
        <v>1085</v>
      </c>
      <c r="B1684" s="15">
        <v>200</v>
      </c>
      <c r="C1684" s="14" t="s">
        <v>31</v>
      </c>
      <c r="D1684" s="14" t="s">
        <v>238</v>
      </c>
      <c r="E1684" s="31" t="s">
        <v>359</v>
      </c>
      <c r="F1684" s="32">
        <f>200.3+63275.8</f>
        <v>63476.100000000006</v>
      </c>
      <c r="G1684" s="32">
        <f>200.3+62493.5</f>
        <v>62693.800000000003</v>
      </c>
      <c r="H1684" s="32">
        <f>200.3+62212.1</f>
        <v>62412.400000000001</v>
      </c>
      <c r="I1684" s="37">
        <v>255</v>
      </c>
      <c r="J1684" s="37">
        <v>255</v>
      </c>
      <c r="K1684" s="37">
        <v>255</v>
      </c>
      <c r="L1684" s="32">
        <f t="shared" si="1535"/>
        <v>63731.100000000006</v>
      </c>
      <c r="M1684" s="32">
        <f t="shared" si="1536"/>
        <v>62948.800000000003</v>
      </c>
      <c r="N1684" s="32">
        <f t="shared" si="1537"/>
        <v>62667.400000000001</v>
      </c>
      <c r="O1684" s="32">
        <v>-79</v>
      </c>
      <c r="P1684" s="32">
        <v>-79</v>
      </c>
      <c r="Q1684" s="32">
        <v>-79</v>
      </c>
      <c r="R1684" s="32">
        <f t="shared" si="1541"/>
        <v>63652.100000000006</v>
      </c>
      <c r="S1684" s="32">
        <f t="shared" si="1542"/>
        <v>62869.800000000003</v>
      </c>
      <c r="T1684" s="32">
        <f t="shared" si="1543"/>
        <v>62588.400000000001</v>
      </c>
      <c r="U1684" s="32"/>
      <c r="V1684" s="32">
        <f t="shared" si="1538"/>
        <v>63652.100000000006</v>
      </c>
      <c r="W1684" s="32">
        <f t="shared" si="1539"/>
        <v>62869.800000000003</v>
      </c>
      <c r="X1684" s="32">
        <f t="shared" si="1540"/>
        <v>62588.400000000001</v>
      </c>
      <c r="Y1684" s="32"/>
      <c r="Z1684" s="32"/>
      <c r="AA1684" s="32"/>
      <c r="AB1684" s="32">
        <f t="shared" si="1517"/>
        <v>63652.100000000006</v>
      </c>
      <c r="AC1684" s="32">
        <f t="shared" si="1518"/>
        <v>62869.800000000003</v>
      </c>
      <c r="AD1684" s="32">
        <f t="shared" si="1519"/>
        <v>62588.400000000001</v>
      </c>
      <c r="AE1684" s="32"/>
      <c r="AF1684" s="33"/>
      <c r="AG1684" s="34">
        <v>112</v>
      </c>
      <c r="AH1684" s="1" t="str">
        <f t="shared" si="1520"/>
        <v>0104</v>
      </c>
    </row>
    <row r="1685">
      <c r="A1685" s="14" t="s">
        <v>1085</v>
      </c>
      <c r="B1685" s="15">
        <v>200</v>
      </c>
      <c r="C1685" s="14" t="s">
        <v>31</v>
      </c>
      <c r="D1685" s="14" t="s">
        <v>32</v>
      </c>
      <c r="E1685" s="31" t="s">
        <v>33</v>
      </c>
      <c r="F1685" s="32">
        <v>200.30000000000001</v>
      </c>
      <c r="G1685" s="32">
        <v>200.30000000000001</v>
      </c>
      <c r="H1685" s="32">
        <v>200.30000000000001</v>
      </c>
      <c r="I1685" s="32"/>
      <c r="J1685" s="32"/>
      <c r="K1685" s="32"/>
      <c r="L1685" s="32">
        <f t="shared" si="1535"/>
        <v>200.30000000000001</v>
      </c>
      <c r="M1685" s="32">
        <f t="shared" si="1536"/>
        <v>200.30000000000001</v>
      </c>
      <c r="N1685" s="32">
        <f t="shared" si="1537"/>
        <v>200.30000000000001</v>
      </c>
      <c r="O1685" s="32"/>
      <c r="P1685" s="32"/>
      <c r="Q1685" s="32"/>
      <c r="R1685" s="32">
        <f t="shared" si="1541"/>
        <v>200.30000000000001</v>
      </c>
      <c r="S1685" s="32">
        <f t="shared" si="1542"/>
        <v>200.30000000000001</v>
      </c>
      <c r="T1685" s="32">
        <f t="shared" si="1543"/>
        <v>200.30000000000001</v>
      </c>
      <c r="U1685" s="32"/>
      <c r="V1685" s="32">
        <f t="shared" si="1538"/>
        <v>200.30000000000001</v>
      </c>
      <c r="W1685" s="32">
        <f t="shared" si="1539"/>
        <v>200.30000000000001</v>
      </c>
      <c r="X1685" s="32">
        <f t="shared" si="1540"/>
        <v>200.30000000000001</v>
      </c>
      <c r="Y1685" s="32">
        <v>-75.349999999999994</v>
      </c>
      <c r="Z1685" s="32"/>
      <c r="AA1685" s="32"/>
      <c r="AB1685" s="32">
        <f t="shared" si="1517"/>
        <v>124.95000000000002</v>
      </c>
      <c r="AC1685" s="32">
        <f t="shared" si="1518"/>
        <v>200.30000000000001</v>
      </c>
      <c r="AD1685" s="32">
        <f t="shared" si="1519"/>
        <v>200.30000000000001</v>
      </c>
      <c r="AE1685" s="32"/>
      <c r="AF1685" s="33"/>
      <c r="AG1685" s="34"/>
      <c r="AH1685" s="1" t="str">
        <f t="shared" si="1520"/>
        <v>0113</v>
      </c>
    </row>
    <row r="1686" ht="31.5">
      <c r="A1686" s="14" t="s">
        <v>1085</v>
      </c>
      <c r="B1686" s="15" t="s">
        <v>188</v>
      </c>
      <c r="C1686" s="14"/>
      <c r="D1686" s="14"/>
      <c r="E1686" s="31" t="s">
        <v>189</v>
      </c>
      <c r="F1686" s="32">
        <f>F1687</f>
        <v>4200</v>
      </c>
      <c r="G1686" s="32">
        <f>G1687</f>
        <v>4200</v>
      </c>
      <c r="H1686" s="32">
        <f>H1687</f>
        <v>4200</v>
      </c>
      <c r="I1686" s="32">
        <f>I1687</f>
        <v>0</v>
      </c>
      <c r="J1686" s="32">
        <f>J1687</f>
        <v>0</v>
      </c>
      <c r="K1686" s="32">
        <f>K1687</f>
        <v>0</v>
      </c>
      <c r="L1686" s="32">
        <f t="shared" si="1535"/>
        <v>4200</v>
      </c>
      <c r="M1686" s="32">
        <f t="shared" si="1536"/>
        <v>4200</v>
      </c>
      <c r="N1686" s="32">
        <f t="shared" si="1537"/>
        <v>4200</v>
      </c>
      <c r="O1686" s="32">
        <f>O1687</f>
        <v>0</v>
      </c>
      <c r="P1686" s="32">
        <f>P1687</f>
        <v>0</v>
      </c>
      <c r="Q1686" s="32">
        <f>Q1687</f>
        <v>0</v>
      </c>
      <c r="R1686" s="32">
        <f t="shared" si="1541"/>
        <v>4200</v>
      </c>
      <c r="S1686" s="32">
        <f t="shared" si="1542"/>
        <v>4200</v>
      </c>
      <c r="T1686" s="32">
        <f t="shared" si="1543"/>
        <v>4200</v>
      </c>
      <c r="U1686" s="32">
        <f>U1687</f>
        <v>0</v>
      </c>
      <c r="V1686" s="32">
        <f t="shared" si="1538"/>
        <v>4200</v>
      </c>
      <c r="W1686" s="32">
        <f t="shared" si="1539"/>
        <v>4200</v>
      </c>
      <c r="X1686" s="32">
        <f t="shared" si="1540"/>
        <v>4200</v>
      </c>
      <c r="Y1686" s="32">
        <f>Y1687</f>
        <v>0</v>
      </c>
      <c r="Z1686" s="32">
        <f>Z1687</f>
        <v>0</v>
      </c>
      <c r="AA1686" s="32">
        <f>AA1687</f>
        <v>0</v>
      </c>
      <c r="AB1686" s="32">
        <f t="shared" si="1517"/>
        <v>4200</v>
      </c>
      <c r="AC1686" s="32">
        <f t="shared" si="1518"/>
        <v>4200</v>
      </c>
      <c r="AD1686" s="32">
        <f t="shared" si="1519"/>
        <v>4200</v>
      </c>
      <c r="AE1686" s="32">
        <f>AE1687</f>
        <v>0</v>
      </c>
      <c r="AF1686" s="33"/>
      <c r="AG1686" s="34"/>
      <c r="AH1686" s="1" t="str">
        <f t="shared" si="1520"/>
        <v/>
      </c>
    </row>
    <row r="1687" ht="63">
      <c r="A1687" s="14" t="s">
        <v>1085</v>
      </c>
      <c r="B1687" s="15">
        <v>300</v>
      </c>
      <c r="C1687" s="14" t="s">
        <v>31</v>
      </c>
      <c r="D1687" s="14" t="s">
        <v>238</v>
      </c>
      <c r="E1687" s="31" t="s">
        <v>359</v>
      </c>
      <c r="F1687" s="32">
        <v>4200</v>
      </c>
      <c r="G1687" s="32">
        <v>4200</v>
      </c>
      <c r="H1687" s="32">
        <v>4200</v>
      </c>
      <c r="I1687" s="32"/>
      <c r="J1687" s="32"/>
      <c r="K1687" s="32"/>
      <c r="L1687" s="32">
        <f t="shared" si="1535"/>
        <v>4200</v>
      </c>
      <c r="M1687" s="32">
        <f t="shared" si="1536"/>
        <v>4200</v>
      </c>
      <c r="N1687" s="32">
        <f t="shared" si="1537"/>
        <v>4200</v>
      </c>
      <c r="O1687" s="32"/>
      <c r="P1687" s="32"/>
      <c r="Q1687" s="32"/>
      <c r="R1687" s="32">
        <f t="shared" si="1541"/>
        <v>4200</v>
      </c>
      <c r="S1687" s="32">
        <f t="shared" si="1542"/>
        <v>4200</v>
      </c>
      <c r="T1687" s="32">
        <f t="shared" si="1543"/>
        <v>4200</v>
      </c>
      <c r="U1687" s="32"/>
      <c r="V1687" s="32">
        <f t="shared" si="1538"/>
        <v>4200</v>
      </c>
      <c r="W1687" s="32">
        <f t="shared" si="1539"/>
        <v>4200</v>
      </c>
      <c r="X1687" s="32">
        <f t="shared" si="1540"/>
        <v>4200</v>
      </c>
      <c r="Y1687" s="32"/>
      <c r="Z1687" s="32"/>
      <c r="AA1687" s="32"/>
      <c r="AB1687" s="32">
        <f t="shared" si="1517"/>
        <v>4200</v>
      </c>
      <c r="AC1687" s="32">
        <f t="shared" si="1518"/>
        <v>4200</v>
      </c>
      <c r="AD1687" s="32">
        <f t="shared" si="1519"/>
        <v>4200</v>
      </c>
      <c r="AE1687" s="32"/>
      <c r="AF1687" s="33"/>
      <c r="AG1687" s="34"/>
      <c r="AH1687" s="1" t="str">
        <f t="shared" si="1520"/>
        <v>0104</v>
      </c>
    </row>
    <row r="1688" s="17" customFormat="1" ht="63">
      <c r="A1688" s="18" t="s">
        <v>1086</v>
      </c>
      <c r="B1688" s="19"/>
      <c r="C1688" s="18"/>
      <c r="D1688" s="18"/>
      <c r="E1688" s="20" t="s">
        <v>1087</v>
      </c>
      <c r="F1688" s="21">
        <f>F1689+F1696</f>
        <v>166415.39999999999</v>
      </c>
      <c r="G1688" s="21">
        <f>G1689+G1696</f>
        <v>140000</v>
      </c>
      <c r="H1688" s="21">
        <f>H1689+H1696</f>
        <v>140000</v>
      </c>
      <c r="I1688" s="21">
        <f>I1689+I1696</f>
        <v>-31359.630000000001</v>
      </c>
      <c r="J1688" s="21">
        <f>J1689+J1696</f>
        <v>44254.921000000002</v>
      </c>
      <c r="K1688" s="21">
        <f>K1689+K1696</f>
        <v>-22216.708999999999</v>
      </c>
      <c r="L1688" s="21">
        <f t="shared" si="1535"/>
        <v>135055.76999999999</v>
      </c>
      <c r="M1688" s="21">
        <f t="shared" si="1536"/>
        <v>184254.921</v>
      </c>
      <c r="N1688" s="21">
        <f t="shared" si="1537"/>
        <v>117783.291</v>
      </c>
      <c r="O1688" s="21">
        <f>O1689+O1696</f>
        <v>114425.575</v>
      </c>
      <c r="P1688" s="21">
        <f>P1689+P1696</f>
        <v>-23000</v>
      </c>
      <c r="Q1688" s="21">
        <f>Q1689+Q1696</f>
        <v>0</v>
      </c>
      <c r="R1688" s="21">
        <f t="shared" si="1541"/>
        <v>249481.34499999997</v>
      </c>
      <c r="S1688" s="21">
        <f t="shared" si="1542"/>
        <v>161254.921</v>
      </c>
      <c r="T1688" s="21">
        <f t="shared" si="1543"/>
        <v>117783.291</v>
      </c>
      <c r="U1688" s="21">
        <f>U1689+U1696</f>
        <v>1925.9900000000007</v>
      </c>
      <c r="V1688" s="21">
        <f t="shared" si="1538"/>
        <v>251407.33499999996</v>
      </c>
      <c r="W1688" s="21">
        <f t="shared" si="1539"/>
        <v>161254.921</v>
      </c>
      <c r="X1688" s="21">
        <f t="shared" si="1540"/>
        <v>117783.291</v>
      </c>
      <c r="Y1688" s="21">
        <f>Y1689+Y1696</f>
        <v>63893.889999999999</v>
      </c>
      <c r="Z1688" s="21">
        <f>Z1689+Z1696</f>
        <v>0</v>
      </c>
      <c r="AA1688" s="21">
        <f>AA1689+AA1696</f>
        <v>0</v>
      </c>
      <c r="AB1688" s="21">
        <f t="shared" si="1517"/>
        <v>315301.22499999998</v>
      </c>
      <c r="AC1688" s="21">
        <f t="shared" si="1518"/>
        <v>161254.921</v>
      </c>
      <c r="AD1688" s="21">
        <f t="shared" si="1519"/>
        <v>117783.291</v>
      </c>
      <c r="AE1688" s="21">
        <f>AE1689+AE1696</f>
        <v>0</v>
      </c>
      <c r="AF1688" s="22"/>
      <c r="AG1688" s="23"/>
      <c r="AH1688" s="17" t="str">
        <f t="shared" si="1520"/>
        <v/>
      </c>
    </row>
    <row r="1689" s="24" customFormat="1" ht="47.25">
      <c r="A1689" s="25" t="s">
        <v>1088</v>
      </c>
      <c r="B1689" s="26"/>
      <c r="C1689" s="25"/>
      <c r="D1689" s="25"/>
      <c r="E1689" s="27" t="s">
        <v>1089</v>
      </c>
      <c r="F1689" s="28">
        <f>F1690</f>
        <v>66415.399999999994</v>
      </c>
      <c r="G1689" s="28">
        <f>G1690</f>
        <v>40000</v>
      </c>
      <c r="H1689" s="28">
        <f>H1690</f>
        <v>40000</v>
      </c>
      <c r="I1689" s="28">
        <f>I1690</f>
        <v>-31359.630000000001</v>
      </c>
      <c r="J1689" s="28">
        <f>J1690</f>
        <v>44254.921000000002</v>
      </c>
      <c r="K1689" s="28">
        <f>K1690</f>
        <v>-22216.708999999999</v>
      </c>
      <c r="L1689" s="28">
        <f t="shared" si="1535"/>
        <v>35055.76999999999</v>
      </c>
      <c r="M1689" s="28">
        <f t="shared" si="1536"/>
        <v>84254.921000000002</v>
      </c>
      <c r="N1689" s="28">
        <f t="shared" si="1537"/>
        <v>17783.291000000001</v>
      </c>
      <c r="O1689" s="28">
        <f>O1690</f>
        <v>11425.575000000001</v>
      </c>
      <c r="P1689" s="28">
        <f>P1690</f>
        <v>0</v>
      </c>
      <c r="Q1689" s="28">
        <f>Q1690</f>
        <v>0</v>
      </c>
      <c r="R1689" s="28">
        <f t="shared" si="1541"/>
        <v>46481.344999999987</v>
      </c>
      <c r="S1689" s="28">
        <f t="shared" si="1542"/>
        <v>84254.921000000002</v>
      </c>
      <c r="T1689" s="28">
        <f t="shared" si="1543"/>
        <v>17783.291000000001</v>
      </c>
      <c r="U1689" s="28">
        <f>U1690</f>
        <v>-5798.8149999999996</v>
      </c>
      <c r="V1689" s="28">
        <f t="shared" si="1538"/>
        <v>40682.529999999984</v>
      </c>
      <c r="W1689" s="28">
        <f t="shared" si="1539"/>
        <v>84254.921000000002</v>
      </c>
      <c r="X1689" s="28">
        <f t="shared" si="1540"/>
        <v>17783.291000000001</v>
      </c>
      <c r="Y1689" s="28">
        <f>Y1690</f>
        <v>13893.889999999999</v>
      </c>
      <c r="Z1689" s="28">
        <f>Z1690</f>
        <v>0</v>
      </c>
      <c r="AA1689" s="28">
        <f>AA1690</f>
        <v>0</v>
      </c>
      <c r="AB1689" s="28">
        <f t="shared" si="1517"/>
        <v>54576.419999999984</v>
      </c>
      <c r="AC1689" s="28">
        <f t="shared" si="1518"/>
        <v>84254.921000000002</v>
      </c>
      <c r="AD1689" s="28">
        <f t="shared" si="1519"/>
        <v>17783.291000000001</v>
      </c>
      <c r="AE1689" s="28">
        <f>AE1690</f>
        <v>0</v>
      </c>
      <c r="AF1689" s="29"/>
      <c r="AG1689" s="30"/>
      <c r="AH1689" s="24" t="str">
        <f t="shared" si="1520"/>
        <v/>
      </c>
    </row>
    <row r="1690" ht="31.5">
      <c r="A1690" s="14" t="s">
        <v>1090</v>
      </c>
      <c r="B1690" s="15"/>
      <c r="C1690" s="14"/>
      <c r="D1690" s="14"/>
      <c r="E1690" s="31" t="s">
        <v>1091</v>
      </c>
      <c r="F1690" s="32">
        <f>F1691+F1694</f>
        <v>66415.399999999994</v>
      </c>
      <c r="G1690" s="32">
        <f>G1691+G1694</f>
        <v>40000</v>
      </c>
      <c r="H1690" s="32">
        <f>H1691+H1694</f>
        <v>40000</v>
      </c>
      <c r="I1690" s="32">
        <f>I1691+I1694</f>
        <v>-31359.630000000001</v>
      </c>
      <c r="J1690" s="32">
        <f>J1691+J1694</f>
        <v>44254.921000000002</v>
      </c>
      <c r="K1690" s="32">
        <f>K1691+K1694</f>
        <v>-22216.708999999999</v>
      </c>
      <c r="L1690" s="32">
        <f t="shared" si="1535"/>
        <v>35055.76999999999</v>
      </c>
      <c r="M1690" s="32">
        <f t="shared" si="1536"/>
        <v>84254.921000000002</v>
      </c>
      <c r="N1690" s="32">
        <f t="shared" si="1537"/>
        <v>17783.291000000001</v>
      </c>
      <c r="O1690" s="32">
        <f>O1691+O1694</f>
        <v>11425.575000000001</v>
      </c>
      <c r="P1690" s="32">
        <f>P1691+P1694</f>
        <v>0</v>
      </c>
      <c r="Q1690" s="32">
        <f>Q1691+Q1694</f>
        <v>0</v>
      </c>
      <c r="R1690" s="32">
        <f t="shared" si="1541"/>
        <v>46481.344999999987</v>
      </c>
      <c r="S1690" s="32">
        <f t="shared" si="1542"/>
        <v>84254.921000000002</v>
      </c>
      <c r="T1690" s="32">
        <f t="shared" si="1543"/>
        <v>17783.291000000001</v>
      </c>
      <c r="U1690" s="32">
        <f>U1691+U1694</f>
        <v>-5798.8149999999996</v>
      </c>
      <c r="V1690" s="32">
        <f t="shared" si="1538"/>
        <v>40682.529999999984</v>
      </c>
      <c r="W1690" s="32">
        <f t="shared" si="1539"/>
        <v>84254.921000000002</v>
      </c>
      <c r="X1690" s="32">
        <f t="shared" si="1540"/>
        <v>17783.291000000001</v>
      </c>
      <c r="Y1690" s="32">
        <f>Y1691+Y1694</f>
        <v>13893.889999999999</v>
      </c>
      <c r="Z1690" s="32">
        <f>Z1691+Z1694</f>
        <v>0</v>
      </c>
      <c r="AA1690" s="32">
        <f>AA1691+AA1694</f>
        <v>0</v>
      </c>
      <c r="AB1690" s="32">
        <f t="shared" si="1517"/>
        <v>54576.419999999984</v>
      </c>
      <c r="AC1690" s="32">
        <f t="shared" si="1518"/>
        <v>84254.921000000002</v>
      </c>
      <c r="AD1690" s="32">
        <f t="shared" si="1519"/>
        <v>17783.291000000001</v>
      </c>
      <c r="AE1690" s="32">
        <f>AE1691+AE1694</f>
        <v>0</v>
      </c>
      <c r="AF1690" s="33"/>
      <c r="AG1690" s="34"/>
      <c r="AH1690" s="1" t="str">
        <f t="shared" si="1520"/>
        <v/>
      </c>
    </row>
    <row r="1691" ht="31.5">
      <c r="A1691" s="14" t="s">
        <v>1090</v>
      </c>
      <c r="B1691" s="15" t="s">
        <v>48</v>
      </c>
      <c r="C1691" s="14"/>
      <c r="D1691" s="14"/>
      <c r="E1691" s="31" t="s">
        <v>49</v>
      </c>
      <c r="F1691" s="32">
        <f>F1693</f>
        <v>20415.400000000001</v>
      </c>
      <c r="G1691" s="32">
        <f>G1693</f>
        <v>0</v>
      </c>
      <c r="H1691" s="32">
        <f>H1693</f>
        <v>0</v>
      </c>
      <c r="I1691" s="32">
        <f>I1693</f>
        <v>0</v>
      </c>
      <c r="J1691" s="32">
        <f>J1693</f>
        <v>0</v>
      </c>
      <c r="K1691" s="32">
        <f>K1693</f>
        <v>0</v>
      </c>
      <c r="L1691" s="32">
        <f t="shared" si="1535"/>
        <v>20415.400000000001</v>
      </c>
      <c r="M1691" s="32">
        <f t="shared" si="1536"/>
        <v>0</v>
      </c>
      <c r="N1691" s="32">
        <f t="shared" si="1537"/>
        <v>0</v>
      </c>
      <c r="O1691" s="32">
        <f>O1693</f>
        <v>11425.575000000001</v>
      </c>
      <c r="P1691" s="32">
        <f>P1693</f>
        <v>0</v>
      </c>
      <c r="Q1691" s="32">
        <f>Q1693</f>
        <v>0</v>
      </c>
      <c r="R1691" s="32">
        <f t="shared" si="1541"/>
        <v>31840.975000000002</v>
      </c>
      <c r="S1691" s="32">
        <f t="shared" si="1542"/>
        <v>0</v>
      </c>
      <c r="T1691" s="32">
        <f t="shared" si="1543"/>
        <v>0</v>
      </c>
      <c r="U1691" s="32">
        <f>U1693</f>
        <v>-5798.8149999999996</v>
      </c>
      <c r="V1691" s="32">
        <f t="shared" si="1538"/>
        <v>26042.160000000003</v>
      </c>
      <c r="W1691" s="32">
        <f t="shared" si="1539"/>
        <v>0</v>
      </c>
      <c r="X1691" s="32">
        <f t="shared" si="1540"/>
        <v>0</v>
      </c>
      <c r="Y1691" s="32">
        <f>Y1693+Y1692</f>
        <v>13893.889999999999</v>
      </c>
      <c r="Z1691" s="32">
        <f>Z1693+Z1692</f>
        <v>0</v>
      </c>
      <c r="AA1691" s="32">
        <f>AA1693+AA1692</f>
        <v>0</v>
      </c>
      <c r="AB1691" s="32">
        <f t="shared" si="1517"/>
        <v>39936.050000000003</v>
      </c>
      <c r="AC1691" s="32">
        <f t="shared" si="1518"/>
        <v>0</v>
      </c>
      <c r="AD1691" s="32">
        <f t="shared" si="1519"/>
        <v>0</v>
      </c>
      <c r="AE1691" s="32">
        <f>AE1693+AE1692</f>
        <v>0</v>
      </c>
      <c r="AF1691" s="33"/>
      <c r="AG1691" s="34"/>
      <c r="AH1691" s="1" t="str">
        <f t="shared" si="1520"/>
        <v/>
      </c>
    </row>
    <row r="1692" ht="31.5">
      <c r="A1692" s="14" t="s">
        <v>1090</v>
      </c>
      <c r="B1692" s="15">
        <v>200</v>
      </c>
      <c r="C1692" s="14" t="s">
        <v>31</v>
      </c>
      <c r="D1692" s="14" t="s">
        <v>32</v>
      </c>
      <c r="E1692" s="31" t="s">
        <v>33</v>
      </c>
      <c r="F1692" s="32"/>
      <c r="G1692" s="32"/>
      <c r="H1692" s="32"/>
      <c r="I1692" s="32"/>
      <c r="J1692" s="32"/>
      <c r="K1692" s="32"/>
      <c r="L1692" s="32"/>
      <c r="M1692" s="32"/>
      <c r="N1692" s="32"/>
      <c r="O1692" s="32"/>
      <c r="P1692" s="32"/>
      <c r="Q1692" s="32"/>
      <c r="R1692" s="32"/>
      <c r="S1692" s="32"/>
      <c r="T1692" s="32"/>
      <c r="U1692" s="32"/>
      <c r="V1692" s="32"/>
      <c r="W1692" s="32"/>
      <c r="X1692" s="32"/>
      <c r="Y1692" s="32">
        <f>9102.833+4791.057</f>
        <v>13893.889999999999</v>
      </c>
      <c r="Z1692" s="32"/>
      <c r="AA1692" s="32"/>
      <c r="AB1692" s="32">
        <f t="shared" si="1517"/>
        <v>13893.889999999999</v>
      </c>
      <c r="AC1692" s="32">
        <f t="shared" si="1518"/>
        <v>0</v>
      </c>
      <c r="AD1692" s="32">
        <f t="shared" si="1519"/>
        <v>0</v>
      </c>
      <c r="AE1692" s="32"/>
      <c r="AF1692" s="33"/>
      <c r="AG1692" s="34"/>
      <c r="AH1692" s="1" t="str">
        <f t="shared" si="1520"/>
        <v>0113</v>
      </c>
    </row>
    <row r="1693" ht="31.5">
      <c r="A1693" s="14" t="s">
        <v>1090</v>
      </c>
      <c r="B1693" s="15">
        <v>200</v>
      </c>
      <c r="C1693" s="14" t="s">
        <v>50</v>
      </c>
      <c r="D1693" s="14" t="s">
        <v>50</v>
      </c>
      <c r="E1693" s="31" t="s">
        <v>673</v>
      </c>
      <c r="F1693" s="32">
        <v>20415.400000000001</v>
      </c>
      <c r="G1693" s="32"/>
      <c r="H1693" s="32"/>
      <c r="I1693" s="32"/>
      <c r="J1693" s="32"/>
      <c r="K1693" s="32"/>
      <c r="L1693" s="32">
        <f t="shared" si="1535"/>
        <v>20415.400000000001</v>
      </c>
      <c r="M1693" s="32">
        <f t="shared" si="1536"/>
        <v>0</v>
      </c>
      <c r="N1693" s="32">
        <f t="shared" si="1537"/>
        <v>0</v>
      </c>
      <c r="O1693" s="32">
        <v>11425.575000000001</v>
      </c>
      <c r="P1693" s="32"/>
      <c r="Q1693" s="32"/>
      <c r="R1693" s="32">
        <f t="shared" si="1541"/>
        <v>31840.975000000002</v>
      </c>
      <c r="S1693" s="32">
        <f t="shared" si="1542"/>
        <v>0</v>
      </c>
      <c r="T1693" s="32">
        <f t="shared" si="1543"/>
        <v>0</v>
      </c>
      <c r="U1693" s="32">
        <v>-5798.8149999999996</v>
      </c>
      <c r="V1693" s="32">
        <f t="shared" si="1538"/>
        <v>26042.160000000003</v>
      </c>
      <c r="W1693" s="32">
        <f t="shared" si="1539"/>
        <v>0</v>
      </c>
      <c r="X1693" s="32">
        <f t="shared" si="1540"/>
        <v>0</v>
      </c>
      <c r="Y1693" s="32"/>
      <c r="Z1693" s="32"/>
      <c r="AA1693" s="32"/>
      <c r="AB1693" s="32">
        <f t="shared" si="1517"/>
        <v>26042.160000000003</v>
      </c>
      <c r="AC1693" s="32">
        <f t="shared" si="1518"/>
        <v>0</v>
      </c>
      <c r="AD1693" s="32">
        <f t="shared" si="1519"/>
        <v>0</v>
      </c>
      <c r="AE1693" s="32"/>
      <c r="AF1693" s="33"/>
      <c r="AG1693" s="34"/>
      <c r="AH1693" s="1" t="str">
        <f t="shared" si="1520"/>
        <v>0505</v>
      </c>
    </row>
    <row r="1694">
      <c r="A1694" s="14" t="s">
        <v>1090</v>
      </c>
      <c r="B1694" s="15" t="s">
        <v>44</v>
      </c>
      <c r="C1694" s="14"/>
      <c r="D1694" s="14"/>
      <c r="E1694" s="31" t="s">
        <v>45</v>
      </c>
      <c r="F1694" s="32">
        <f>F1695</f>
        <v>46000</v>
      </c>
      <c r="G1694" s="32">
        <f>G1695</f>
        <v>40000</v>
      </c>
      <c r="H1694" s="32">
        <f>H1695</f>
        <v>40000</v>
      </c>
      <c r="I1694" s="32">
        <f>I1695</f>
        <v>-31359.630000000001</v>
      </c>
      <c r="J1694" s="32">
        <f>J1695</f>
        <v>44254.921000000002</v>
      </c>
      <c r="K1694" s="32">
        <f>K1695</f>
        <v>-22216.708999999999</v>
      </c>
      <c r="L1694" s="32">
        <f t="shared" si="1535"/>
        <v>14640.369999999999</v>
      </c>
      <c r="M1694" s="32">
        <f t="shared" si="1536"/>
        <v>84254.921000000002</v>
      </c>
      <c r="N1694" s="32">
        <f t="shared" si="1537"/>
        <v>17783.291000000001</v>
      </c>
      <c r="O1694" s="32">
        <f>O1695</f>
        <v>0</v>
      </c>
      <c r="P1694" s="32">
        <f>P1695</f>
        <v>0</v>
      </c>
      <c r="Q1694" s="32">
        <f>Q1695</f>
        <v>0</v>
      </c>
      <c r="R1694" s="32">
        <f t="shared" si="1541"/>
        <v>14640.369999999999</v>
      </c>
      <c r="S1694" s="32">
        <f t="shared" si="1542"/>
        <v>84254.921000000002</v>
      </c>
      <c r="T1694" s="32">
        <f t="shared" si="1543"/>
        <v>17783.291000000001</v>
      </c>
      <c r="U1694" s="32">
        <f>U1695</f>
        <v>0</v>
      </c>
      <c r="V1694" s="32">
        <f t="shared" si="1538"/>
        <v>14640.369999999999</v>
      </c>
      <c r="W1694" s="32">
        <f t="shared" si="1539"/>
        <v>84254.921000000002</v>
      </c>
      <c r="X1694" s="32">
        <f t="shared" si="1540"/>
        <v>17783.291000000001</v>
      </c>
      <c r="Y1694" s="32">
        <f>Y1695</f>
        <v>0</v>
      </c>
      <c r="Z1694" s="32">
        <f>Z1695</f>
        <v>0</v>
      </c>
      <c r="AA1694" s="32">
        <f>AA1695</f>
        <v>0</v>
      </c>
      <c r="AB1694" s="32">
        <f t="shared" si="1517"/>
        <v>14640.369999999999</v>
      </c>
      <c r="AC1694" s="32">
        <f t="shared" si="1518"/>
        <v>84254.921000000002</v>
      </c>
      <c r="AD1694" s="32">
        <f t="shared" si="1519"/>
        <v>17783.291000000001</v>
      </c>
      <c r="AE1694" s="32">
        <f>AE1695</f>
        <v>0</v>
      </c>
      <c r="AF1694" s="33"/>
      <c r="AG1694" s="34"/>
      <c r="AH1694" s="1" t="str">
        <f t="shared" si="1520"/>
        <v/>
      </c>
    </row>
    <row r="1695">
      <c r="A1695" s="14" t="s">
        <v>1090</v>
      </c>
      <c r="B1695" s="15">
        <v>800</v>
      </c>
      <c r="C1695" s="14" t="s">
        <v>31</v>
      </c>
      <c r="D1695" s="14" t="s">
        <v>32</v>
      </c>
      <c r="E1695" s="31" t="s">
        <v>33</v>
      </c>
      <c r="F1695" s="32">
        <v>46000</v>
      </c>
      <c r="G1695" s="32">
        <v>40000</v>
      </c>
      <c r="H1695" s="32">
        <v>40000</v>
      </c>
      <c r="I1695" s="32">
        <v>-31359.630000000001</v>
      </c>
      <c r="J1695" s="32">
        <v>44254.921000000002</v>
      </c>
      <c r="K1695" s="32">
        <v>-22216.708999999999</v>
      </c>
      <c r="L1695" s="32">
        <f t="shared" si="1535"/>
        <v>14640.369999999999</v>
      </c>
      <c r="M1695" s="32">
        <f t="shared" si="1536"/>
        <v>84254.921000000002</v>
      </c>
      <c r="N1695" s="32">
        <f t="shared" si="1537"/>
        <v>17783.291000000001</v>
      </c>
      <c r="O1695" s="32"/>
      <c r="P1695" s="32"/>
      <c r="Q1695" s="32"/>
      <c r="R1695" s="32">
        <f t="shared" si="1541"/>
        <v>14640.369999999999</v>
      </c>
      <c r="S1695" s="32">
        <f t="shared" si="1542"/>
        <v>84254.921000000002</v>
      </c>
      <c r="T1695" s="32">
        <f t="shared" si="1543"/>
        <v>17783.291000000001</v>
      </c>
      <c r="U1695" s="32"/>
      <c r="V1695" s="32">
        <f t="shared" si="1538"/>
        <v>14640.369999999999</v>
      </c>
      <c r="W1695" s="32">
        <f t="shared" si="1539"/>
        <v>84254.921000000002</v>
      </c>
      <c r="X1695" s="32">
        <f t="shared" si="1540"/>
        <v>17783.291000000001</v>
      </c>
      <c r="Y1695" s="32"/>
      <c r="Z1695" s="32"/>
      <c r="AA1695" s="32"/>
      <c r="AB1695" s="32">
        <f t="shared" si="1517"/>
        <v>14640.369999999999</v>
      </c>
      <c r="AC1695" s="32">
        <f t="shared" si="1518"/>
        <v>84254.921000000002</v>
      </c>
      <c r="AD1695" s="32">
        <f t="shared" si="1519"/>
        <v>17783.291000000001</v>
      </c>
      <c r="AE1695" s="32"/>
      <c r="AF1695" s="33"/>
      <c r="AG1695" s="34" t="s">
        <v>1092</v>
      </c>
      <c r="AH1695" s="1" t="str">
        <f t="shared" si="1520"/>
        <v>0113</v>
      </c>
    </row>
    <row r="1696" s="24" customFormat="1">
      <c r="A1696" s="25" t="s">
        <v>1093</v>
      </c>
      <c r="B1696" s="26"/>
      <c r="C1696" s="25"/>
      <c r="D1696" s="25"/>
      <c r="E1696" s="27" t="s">
        <v>1094</v>
      </c>
      <c r="F1696" s="28">
        <f t="shared" ref="F1696:F1701" si="1558">F1697</f>
        <v>100000</v>
      </c>
      <c r="G1696" s="28">
        <f t="shared" ref="G1696:G1701" si="1559">G1697</f>
        <v>100000</v>
      </c>
      <c r="H1696" s="28">
        <f t="shared" ref="H1696:H1701" si="1560">H1697</f>
        <v>100000</v>
      </c>
      <c r="I1696" s="28">
        <f t="shared" ref="I1696:I1701" si="1561">I1697</f>
        <v>0</v>
      </c>
      <c r="J1696" s="28">
        <f t="shared" ref="J1696:J1701" si="1562">J1697</f>
        <v>0</v>
      </c>
      <c r="K1696" s="28">
        <f t="shared" ref="K1696:K1701" si="1563">K1697</f>
        <v>0</v>
      </c>
      <c r="L1696" s="28">
        <f t="shared" si="1535"/>
        <v>100000</v>
      </c>
      <c r="M1696" s="28">
        <f t="shared" si="1536"/>
        <v>100000</v>
      </c>
      <c r="N1696" s="28">
        <f t="shared" si="1537"/>
        <v>100000</v>
      </c>
      <c r="O1696" s="28">
        <f t="shared" ref="O1696:O1701" si="1564">O1697</f>
        <v>103000</v>
      </c>
      <c r="P1696" s="28">
        <f t="shared" ref="P1696:P1701" si="1565">P1697</f>
        <v>-23000</v>
      </c>
      <c r="Q1696" s="28">
        <f t="shared" ref="Q1696:Q1701" si="1566">Q1697</f>
        <v>0</v>
      </c>
      <c r="R1696" s="28">
        <f t="shared" si="1541"/>
        <v>203000</v>
      </c>
      <c r="S1696" s="28">
        <f t="shared" si="1542"/>
        <v>77000</v>
      </c>
      <c r="T1696" s="28">
        <f t="shared" si="1543"/>
        <v>100000</v>
      </c>
      <c r="U1696" s="28">
        <f t="shared" ref="U1696:U1701" si="1567">U1697</f>
        <v>7724.8050000000003</v>
      </c>
      <c r="V1696" s="28">
        <f t="shared" si="1538"/>
        <v>210724.80499999999</v>
      </c>
      <c r="W1696" s="28">
        <f t="shared" si="1539"/>
        <v>77000</v>
      </c>
      <c r="X1696" s="28">
        <f t="shared" si="1540"/>
        <v>100000</v>
      </c>
      <c r="Y1696" s="28">
        <f t="shared" ref="Y1696:Y1701" si="1568">Y1697</f>
        <v>50000</v>
      </c>
      <c r="Z1696" s="28">
        <f t="shared" ref="Z1696:Z1701" si="1569">Z1697</f>
        <v>0</v>
      </c>
      <c r="AA1696" s="28">
        <f t="shared" ref="AA1696:AA1701" si="1570">AA1697</f>
        <v>0</v>
      </c>
      <c r="AB1696" s="28">
        <f t="shared" si="1517"/>
        <v>260724.80499999999</v>
      </c>
      <c r="AC1696" s="28">
        <f t="shared" si="1518"/>
        <v>77000</v>
      </c>
      <c r="AD1696" s="28">
        <f t="shared" si="1519"/>
        <v>100000</v>
      </c>
      <c r="AE1696" s="28">
        <f t="shared" ref="AE1696:AE1701" si="1571">AE1697</f>
        <v>0</v>
      </c>
      <c r="AF1696" s="33"/>
      <c r="AG1696" s="34"/>
      <c r="AH1696" s="24" t="str">
        <f t="shared" si="1520"/>
        <v/>
      </c>
    </row>
    <row r="1697">
      <c r="A1697" s="14" t="s">
        <v>1095</v>
      </c>
      <c r="B1697" s="15"/>
      <c r="C1697" s="14"/>
      <c r="D1697" s="14"/>
      <c r="E1697" s="31" t="s">
        <v>1096</v>
      </c>
      <c r="F1697" s="32">
        <f t="shared" si="1558"/>
        <v>100000</v>
      </c>
      <c r="G1697" s="32">
        <f t="shared" si="1559"/>
        <v>100000</v>
      </c>
      <c r="H1697" s="32">
        <f t="shared" si="1560"/>
        <v>100000</v>
      </c>
      <c r="I1697" s="32">
        <f t="shared" si="1561"/>
        <v>0</v>
      </c>
      <c r="J1697" s="32">
        <f t="shared" si="1562"/>
        <v>0</v>
      </c>
      <c r="K1697" s="32">
        <f t="shared" si="1563"/>
        <v>0</v>
      </c>
      <c r="L1697" s="32">
        <f t="shared" si="1535"/>
        <v>100000</v>
      </c>
      <c r="M1697" s="32">
        <f t="shared" si="1536"/>
        <v>100000</v>
      </c>
      <c r="N1697" s="32">
        <f t="shared" si="1537"/>
        <v>100000</v>
      </c>
      <c r="O1697" s="32">
        <f t="shared" si="1564"/>
        <v>103000</v>
      </c>
      <c r="P1697" s="32">
        <f t="shared" si="1565"/>
        <v>-23000</v>
      </c>
      <c r="Q1697" s="32">
        <f t="shared" si="1566"/>
        <v>0</v>
      </c>
      <c r="R1697" s="32">
        <f t="shared" si="1541"/>
        <v>203000</v>
      </c>
      <c r="S1697" s="32">
        <f t="shared" si="1542"/>
        <v>77000</v>
      </c>
      <c r="T1697" s="32">
        <f t="shared" si="1543"/>
        <v>100000</v>
      </c>
      <c r="U1697" s="32">
        <f t="shared" si="1567"/>
        <v>7724.8050000000003</v>
      </c>
      <c r="V1697" s="32">
        <f t="shared" si="1538"/>
        <v>210724.80499999999</v>
      </c>
      <c r="W1697" s="32">
        <f t="shared" si="1539"/>
        <v>77000</v>
      </c>
      <c r="X1697" s="32">
        <f t="shared" si="1540"/>
        <v>100000</v>
      </c>
      <c r="Y1697" s="32">
        <f t="shared" si="1568"/>
        <v>50000</v>
      </c>
      <c r="Z1697" s="32">
        <f t="shared" si="1569"/>
        <v>0</v>
      </c>
      <c r="AA1697" s="32">
        <f t="shared" si="1570"/>
        <v>0</v>
      </c>
      <c r="AB1697" s="32">
        <f t="shared" si="1517"/>
        <v>260724.80499999999</v>
      </c>
      <c r="AC1697" s="32">
        <f t="shared" si="1518"/>
        <v>77000</v>
      </c>
      <c r="AD1697" s="32">
        <f t="shared" si="1519"/>
        <v>100000</v>
      </c>
      <c r="AE1697" s="32">
        <f t="shared" si="1571"/>
        <v>0</v>
      </c>
      <c r="AF1697" s="33"/>
      <c r="AG1697" s="34"/>
      <c r="AH1697" s="1" t="str">
        <f t="shared" si="1520"/>
        <v/>
      </c>
    </row>
    <row r="1698">
      <c r="A1698" s="14" t="s">
        <v>1095</v>
      </c>
      <c r="B1698" s="15" t="s">
        <v>44</v>
      </c>
      <c r="C1698" s="14"/>
      <c r="D1698" s="14"/>
      <c r="E1698" s="31" t="s">
        <v>45</v>
      </c>
      <c r="F1698" s="32">
        <f t="shared" si="1558"/>
        <v>100000</v>
      </c>
      <c r="G1698" s="32">
        <f t="shared" si="1559"/>
        <v>100000</v>
      </c>
      <c r="H1698" s="32">
        <f t="shared" si="1560"/>
        <v>100000</v>
      </c>
      <c r="I1698" s="32">
        <f t="shared" si="1561"/>
        <v>0</v>
      </c>
      <c r="J1698" s="32">
        <f t="shared" si="1562"/>
        <v>0</v>
      </c>
      <c r="K1698" s="32">
        <f t="shared" si="1563"/>
        <v>0</v>
      </c>
      <c r="L1698" s="32">
        <f t="shared" si="1535"/>
        <v>100000</v>
      </c>
      <c r="M1698" s="32">
        <f t="shared" si="1536"/>
        <v>100000</v>
      </c>
      <c r="N1698" s="32">
        <f t="shared" si="1537"/>
        <v>100000</v>
      </c>
      <c r="O1698" s="32">
        <f t="shared" si="1564"/>
        <v>103000</v>
      </c>
      <c r="P1698" s="32">
        <f t="shared" si="1565"/>
        <v>-23000</v>
      </c>
      <c r="Q1698" s="32">
        <f t="shared" si="1566"/>
        <v>0</v>
      </c>
      <c r="R1698" s="32">
        <f t="shared" si="1541"/>
        <v>203000</v>
      </c>
      <c r="S1698" s="32">
        <f t="shared" si="1542"/>
        <v>77000</v>
      </c>
      <c r="T1698" s="32">
        <f t="shared" si="1543"/>
        <v>100000</v>
      </c>
      <c r="U1698" s="32">
        <f t="shared" si="1567"/>
        <v>7724.8050000000003</v>
      </c>
      <c r="V1698" s="32">
        <f t="shared" si="1538"/>
        <v>210724.80499999999</v>
      </c>
      <c r="W1698" s="32">
        <f t="shared" si="1539"/>
        <v>77000</v>
      </c>
      <c r="X1698" s="32">
        <f t="shared" si="1540"/>
        <v>100000</v>
      </c>
      <c r="Y1698" s="32">
        <f t="shared" si="1568"/>
        <v>50000</v>
      </c>
      <c r="Z1698" s="32">
        <f t="shared" si="1569"/>
        <v>0</v>
      </c>
      <c r="AA1698" s="32">
        <f t="shared" si="1570"/>
        <v>0</v>
      </c>
      <c r="AB1698" s="32">
        <f t="shared" si="1517"/>
        <v>260724.80499999999</v>
      </c>
      <c r="AC1698" s="32">
        <f t="shared" si="1518"/>
        <v>77000</v>
      </c>
      <c r="AD1698" s="32">
        <f t="shared" si="1519"/>
        <v>100000</v>
      </c>
      <c r="AE1698" s="32">
        <f t="shared" si="1571"/>
        <v>0</v>
      </c>
      <c r="AF1698" s="33"/>
      <c r="AG1698" s="34"/>
      <c r="AH1698" s="1" t="str">
        <f t="shared" si="1520"/>
        <v/>
      </c>
    </row>
    <row r="1699">
      <c r="A1699" s="14" t="s">
        <v>1095</v>
      </c>
      <c r="B1699" s="15">
        <v>800</v>
      </c>
      <c r="C1699" s="14" t="s">
        <v>31</v>
      </c>
      <c r="D1699" s="14" t="s">
        <v>264</v>
      </c>
      <c r="E1699" s="31" t="s">
        <v>1097</v>
      </c>
      <c r="F1699" s="32">
        <v>100000</v>
      </c>
      <c r="G1699" s="32">
        <v>100000</v>
      </c>
      <c r="H1699" s="32">
        <v>100000</v>
      </c>
      <c r="I1699" s="32"/>
      <c r="J1699" s="32"/>
      <c r="K1699" s="32"/>
      <c r="L1699" s="32">
        <f t="shared" si="1535"/>
        <v>100000</v>
      </c>
      <c r="M1699" s="32">
        <f t="shared" si="1536"/>
        <v>100000</v>
      </c>
      <c r="N1699" s="32">
        <f t="shared" si="1537"/>
        <v>100000</v>
      </c>
      <c r="O1699" s="32">
        <v>103000</v>
      </c>
      <c r="P1699" s="32">
        <v>-23000</v>
      </c>
      <c r="Q1699" s="32"/>
      <c r="R1699" s="32">
        <f t="shared" si="1541"/>
        <v>203000</v>
      </c>
      <c r="S1699" s="32">
        <f t="shared" si="1542"/>
        <v>77000</v>
      </c>
      <c r="T1699" s="32">
        <f t="shared" si="1543"/>
        <v>100000</v>
      </c>
      <c r="U1699" s="32">
        <v>7724.8050000000003</v>
      </c>
      <c r="V1699" s="32">
        <f t="shared" si="1538"/>
        <v>210724.80499999999</v>
      </c>
      <c r="W1699" s="32">
        <f t="shared" si="1539"/>
        <v>77000</v>
      </c>
      <c r="X1699" s="32">
        <f t="shared" si="1540"/>
        <v>100000</v>
      </c>
      <c r="Y1699" s="32">
        <v>50000</v>
      </c>
      <c r="Z1699" s="32"/>
      <c r="AA1699" s="32"/>
      <c r="AB1699" s="32">
        <f t="shared" si="1517"/>
        <v>260724.80499999999</v>
      </c>
      <c r="AC1699" s="32">
        <f t="shared" si="1518"/>
        <v>77000</v>
      </c>
      <c r="AD1699" s="32">
        <f t="shared" si="1519"/>
        <v>100000</v>
      </c>
      <c r="AE1699" s="32"/>
      <c r="AF1699" s="33"/>
      <c r="AG1699" s="34"/>
      <c r="AH1699" s="1" t="str">
        <f t="shared" si="1520"/>
        <v>0111</v>
      </c>
    </row>
    <row r="1700" s="17" customFormat="1" ht="63">
      <c r="A1700" s="18" t="s">
        <v>1098</v>
      </c>
      <c r="B1700" s="19"/>
      <c r="C1700" s="18"/>
      <c r="D1700" s="18"/>
      <c r="E1700" s="20" t="s">
        <v>1099</v>
      </c>
      <c r="F1700" s="21">
        <f t="shared" si="1558"/>
        <v>88543.899999999994</v>
      </c>
      <c r="G1700" s="21">
        <f t="shared" si="1559"/>
        <v>90798.400000000009</v>
      </c>
      <c r="H1700" s="21">
        <f t="shared" si="1560"/>
        <v>90798.400000000009</v>
      </c>
      <c r="I1700" s="21">
        <f t="shared" si="1561"/>
        <v>0</v>
      </c>
      <c r="J1700" s="21">
        <f t="shared" si="1562"/>
        <v>0</v>
      </c>
      <c r="K1700" s="21">
        <f t="shared" si="1563"/>
        <v>0</v>
      </c>
      <c r="L1700" s="21">
        <f t="shared" si="1535"/>
        <v>88543.899999999994</v>
      </c>
      <c r="M1700" s="21">
        <f t="shared" si="1536"/>
        <v>90798.400000000009</v>
      </c>
      <c r="N1700" s="21">
        <f t="shared" si="1537"/>
        <v>90798.400000000009</v>
      </c>
      <c r="O1700" s="21">
        <f t="shared" si="1564"/>
        <v>0</v>
      </c>
      <c r="P1700" s="21">
        <f t="shared" si="1565"/>
        <v>0</v>
      </c>
      <c r="Q1700" s="21">
        <f t="shared" si="1566"/>
        <v>0</v>
      </c>
      <c r="R1700" s="21">
        <f t="shared" si="1541"/>
        <v>88543.899999999994</v>
      </c>
      <c r="S1700" s="21">
        <f t="shared" si="1542"/>
        <v>90798.400000000009</v>
      </c>
      <c r="T1700" s="21">
        <f t="shared" si="1543"/>
        <v>90798.400000000009</v>
      </c>
      <c r="U1700" s="21">
        <f t="shared" si="1567"/>
        <v>0</v>
      </c>
      <c r="V1700" s="21">
        <f t="shared" si="1538"/>
        <v>88543.899999999994</v>
      </c>
      <c r="W1700" s="21">
        <f t="shared" si="1539"/>
        <v>90798.400000000009</v>
      </c>
      <c r="X1700" s="21">
        <f t="shared" si="1540"/>
        <v>90798.400000000009</v>
      </c>
      <c r="Y1700" s="21">
        <f t="shared" si="1568"/>
        <v>-1045.4000000000001</v>
      </c>
      <c r="Z1700" s="21">
        <f t="shared" si="1569"/>
        <v>0</v>
      </c>
      <c r="AA1700" s="21">
        <f t="shared" si="1570"/>
        <v>0</v>
      </c>
      <c r="AB1700" s="21">
        <f t="shared" si="1517"/>
        <v>87498.5</v>
      </c>
      <c r="AC1700" s="21">
        <f t="shared" si="1518"/>
        <v>90798.400000000009</v>
      </c>
      <c r="AD1700" s="21">
        <f t="shared" si="1519"/>
        <v>90798.400000000009</v>
      </c>
      <c r="AE1700" s="21">
        <f t="shared" si="1571"/>
        <v>0</v>
      </c>
      <c r="AF1700" s="22"/>
      <c r="AG1700" s="23"/>
      <c r="AH1700" s="17" t="str">
        <f t="shared" si="1520"/>
        <v/>
      </c>
    </row>
    <row r="1701" s="24" customFormat="1" ht="63">
      <c r="A1701" s="25" t="s">
        <v>1100</v>
      </c>
      <c r="B1701" s="26"/>
      <c r="C1701" s="25"/>
      <c r="D1701" s="25"/>
      <c r="E1701" s="27" t="s">
        <v>1101</v>
      </c>
      <c r="F1701" s="28">
        <f t="shared" si="1558"/>
        <v>88543.899999999994</v>
      </c>
      <c r="G1701" s="28">
        <f t="shared" si="1559"/>
        <v>90798.400000000009</v>
      </c>
      <c r="H1701" s="28">
        <f t="shared" si="1560"/>
        <v>90798.400000000009</v>
      </c>
      <c r="I1701" s="28">
        <f t="shared" si="1561"/>
        <v>0</v>
      </c>
      <c r="J1701" s="28">
        <f t="shared" si="1562"/>
        <v>0</v>
      </c>
      <c r="K1701" s="28">
        <f t="shared" si="1563"/>
        <v>0</v>
      </c>
      <c r="L1701" s="28">
        <f t="shared" si="1535"/>
        <v>88543.899999999994</v>
      </c>
      <c r="M1701" s="28">
        <f t="shared" si="1536"/>
        <v>90798.400000000009</v>
      </c>
      <c r="N1701" s="28">
        <f t="shared" si="1537"/>
        <v>90798.400000000009</v>
      </c>
      <c r="O1701" s="28">
        <f t="shared" si="1564"/>
        <v>0</v>
      </c>
      <c r="P1701" s="28">
        <f t="shared" si="1565"/>
        <v>0</v>
      </c>
      <c r="Q1701" s="28">
        <f t="shared" si="1566"/>
        <v>0</v>
      </c>
      <c r="R1701" s="28">
        <f t="shared" si="1541"/>
        <v>88543.899999999994</v>
      </c>
      <c r="S1701" s="28">
        <f t="shared" si="1542"/>
        <v>90798.400000000009</v>
      </c>
      <c r="T1701" s="28">
        <f t="shared" si="1543"/>
        <v>90798.400000000009</v>
      </c>
      <c r="U1701" s="28">
        <f t="shared" si="1567"/>
        <v>0</v>
      </c>
      <c r="V1701" s="28">
        <f t="shared" si="1538"/>
        <v>88543.899999999994</v>
      </c>
      <c r="W1701" s="28">
        <f t="shared" si="1539"/>
        <v>90798.400000000009</v>
      </c>
      <c r="X1701" s="28">
        <f t="shared" si="1540"/>
        <v>90798.400000000009</v>
      </c>
      <c r="Y1701" s="28">
        <f t="shared" si="1568"/>
        <v>-1045.4000000000001</v>
      </c>
      <c r="Z1701" s="28">
        <f t="shared" si="1569"/>
        <v>0</v>
      </c>
      <c r="AA1701" s="28">
        <f t="shared" si="1570"/>
        <v>0</v>
      </c>
      <c r="AB1701" s="28">
        <f t="shared" si="1517"/>
        <v>87498.5</v>
      </c>
      <c r="AC1701" s="28">
        <f t="shared" si="1518"/>
        <v>90798.400000000009</v>
      </c>
      <c r="AD1701" s="28">
        <f t="shared" si="1519"/>
        <v>90798.400000000009</v>
      </c>
      <c r="AE1701" s="28">
        <f t="shared" si="1571"/>
        <v>0</v>
      </c>
      <c r="AF1701" s="29"/>
      <c r="AG1701" s="30"/>
      <c r="AH1701" s="24" t="str">
        <f t="shared" si="1520"/>
        <v/>
      </c>
    </row>
    <row r="1702" ht="47.25">
      <c r="A1702" s="14" t="s">
        <v>1102</v>
      </c>
      <c r="B1702" s="15"/>
      <c r="C1702" s="14"/>
      <c r="D1702" s="14"/>
      <c r="E1702" s="31" t="s">
        <v>150</v>
      </c>
      <c r="F1702" s="32">
        <f>F1703+F1705+F1707</f>
        <v>88543.899999999994</v>
      </c>
      <c r="G1702" s="32">
        <f>G1703+G1705+G1707</f>
        <v>90798.400000000009</v>
      </c>
      <c r="H1702" s="32">
        <f>H1703+H1705+H1707</f>
        <v>90798.400000000009</v>
      </c>
      <c r="I1702" s="32">
        <f>I1703+I1705+I1707</f>
        <v>0</v>
      </c>
      <c r="J1702" s="32">
        <f>J1703+J1705+J1707</f>
        <v>0</v>
      </c>
      <c r="K1702" s="32">
        <f>K1703+K1705+K1707</f>
        <v>0</v>
      </c>
      <c r="L1702" s="32">
        <f t="shared" si="1535"/>
        <v>88543.899999999994</v>
      </c>
      <c r="M1702" s="32">
        <f t="shared" si="1536"/>
        <v>90798.400000000009</v>
      </c>
      <c r="N1702" s="32">
        <f t="shared" si="1537"/>
        <v>90798.400000000009</v>
      </c>
      <c r="O1702" s="32">
        <f>O1703+O1705+O1707</f>
        <v>0</v>
      </c>
      <c r="P1702" s="32">
        <f>P1703+P1705+P1707</f>
        <v>0</v>
      </c>
      <c r="Q1702" s="32">
        <f>Q1703+Q1705+Q1707</f>
        <v>0</v>
      </c>
      <c r="R1702" s="32">
        <f t="shared" si="1541"/>
        <v>88543.899999999994</v>
      </c>
      <c r="S1702" s="32">
        <f t="shared" si="1542"/>
        <v>90798.400000000009</v>
      </c>
      <c r="T1702" s="32">
        <f t="shared" si="1543"/>
        <v>90798.400000000009</v>
      </c>
      <c r="U1702" s="32">
        <f>U1703+U1705+U1707</f>
        <v>0</v>
      </c>
      <c r="V1702" s="32">
        <f t="shared" si="1538"/>
        <v>88543.899999999994</v>
      </c>
      <c r="W1702" s="32">
        <f t="shared" si="1539"/>
        <v>90798.400000000009</v>
      </c>
      <c r="X1702" s="32">
        <f t="shared" si="1540"/>
        <v>90798.400000000009</v>
      </c>
      <c r="Y1702" s="32">
        <f>Y1703+Y1705+Y1707</f>
        <v>-1045.4000000000001</v>
      </c>
      <c r="Z1702" s="32">
        <f>Z1703+Z1705+Z1707</f>
        <v>0</v>
      </c>
      <c r="AA1702" s="32">
        <f>AA1703+AA1705+AA1707</f>
        <v>0</v>
      </c>
      <c r="AB1702" s="32">
        <f t="shared" si="1517"/>
        <v>87498.5</v>
      </c>
      <c r="AC1702" s="32">
        <f t="shared" si="1518"/>
        <v>90798.400000000009</v>
      </c>
      <c r="AD1702" s="32">
        <f t="shared" si="1519"/>
        <v>90798.400000000009</v>
      </c>
      <c r="AE1702" s="32">
        <f>AE1703+AE1705+AE1707</f>
        <v>0</v>
      </c>
      <c r="AF1702" s="33"/>
      <c r="AG1702" s="34"/>
      <c r="AH1702" s="1" t="str">
        <f t="shared" si="1520"/>
        <v/>
      </c>
    </row>
    <row r="1703" ht="94.5">
      <c r="A1703" s="14" t="s">
        <v>1102</v>
      </c>
      <c r="B1703" s="15" t="s">
        <v>151</v>
      </c>
      <c r="C1703" s="14"/>
      <c r="D1703" s="14"/>
      <c r="E1703" s="31" t="s">
        <v>152</v>
      </c>
      <c r="F1703" s="32">
        <f>F1704</f>
        <v>79999.199999999997</v>
      </c>
      <c r="G1703" s="32">
        <f>G1704</f>
        <v>82253.700000000012</v>
      </c>
      <c r="H1703" s="32">
        <f>H1704</f>
        <v>82253.700000000012</v>
      </c>
      <c r="I1703" s="32">
        <f>I1704</f>
        <v>0</v>
      </c>
      <c r="J1703" s="32">
        <f>J1704</f>
        <v>0</v>
      </c>
      <c r="K1703" s="32">
        <f>K1704</f>
        <v>0</v>
      </c>
      <c r="L1703" s="32">
        <f t="shared" si="1535"/>
        <v>79999.199999999997</v>
      </c>
      <c r="M1703" s="32">
        <f t="shared" si="1536"/>
        <v>82253.700000000012</v>
      </c>
      <c r="N1703" s="32">
        <f t="shared" si="1537"/>
        <v>82253.700000000012</v>
      </c>
      <c r="O1703" s="32">
        <f>O1704</f>
        <v>0</v>
      </c>
      <c r="P1703" s="32">
        <f>P1704</f>
        <v>0</v>
      </c>
      <c r="Q1703" s="32">
        <f>Q1704</f>
        <v>0</v>
      </c>
      <c r="R1703" s="32">
        <f t="shared" si="1541"/>
        <v>79999.199999999997</v>
      </c>
      <c r="S1703" s="32">
        <f t="shared" si="1542"/>
        <v>82253.700000000012</v>
      </c>
      <c r="T1703" s="32">
        <f t="shared" si="1543"/>
        <v>82253.700000000012</v>
      </c>
      <c r="U1703" s="32">
        <f>U1704</f>
        <v>0</v>
      </c>
      <c r="V1703" s="32">
        <f t="shared" si="1538"/>
        <v>79999.199999999997</v>
      </c>
      <c r="W1703" s="32">
        <f t="shared" si="1539"/>
        <v>82253.700000000012</v>
      </c>
      <c r="X1703" s="32">
        <f t="shared" si="1540"/>
        <v>82253.700000000012</v>
      </c>
      <c r="Y1703" s="32">
        <f>Y1704</f>
        <v>-1045.4000000000001</v>
      </c>
      <c r="Z1703" s="32">
        <f>Z1704</f>
        <v>0</v>
      </c>
      <c r="AA1703" s="32">
        <f>AA1704</f>
        <v>0</v>
      </c>
      <c r="AB1703" s="32">
        <f t="shared" si="1517"/>
        <v>78953.800000000003</v>
      </c>
      <c r="AC1703" s="32">
        <f t="shared" si="1518"/>
        <v>82253.700000000012</v>
      </c>
      <c r="AD1703" s="32">
        <f t="shared" si="1519"/>
        <v>82253.700000000012</v>
      </c>
      <c r="AE1703" s="32">
        <f>AE1704</f>
        <v>0</v>
      </c>
      <c r="AF1703" s="33"/>
      <c r="AG1703" s="34"/>
      <c r="AH1703" s="1" t="str">
        <f t="shared" si="1520"/>
        <v/>
      </c>
    </row>
    <row r="1704">
      <c r="A1704" s="14" t="s">
        <v>1102</v>
      </c>
      <c r="B1704" s="15">
        <v>100</v>
      </c>
      <c r="C1704" s="14" t="s">
        <v>31</v>
      </c>
      <c r="D1704" s="14" t="s">
        <v>32</v>
      </c>
      <c r="E1704" s="31" t="s">
        <v>33</v>
      </c>
      <c r="F1704" s="32">
        <v>79999.199999999997</v>
      </c>
      <c r="G1704" s="32">
        <v>82253.700000000012</v>
      </c>
      <c r="H1704" s="32">
        <v>82253.700000000012</v>
      </c>
      <c r="I1704" s="32"/>
      <c r="J1704" s="32"/>
      <c r="K1704" s="32"/>
      <c r="L1704" s="32">
        <f t="shared" si="1535"/>
        <v>79999.199999999997</v>
      </c>
      <c r="M1704" s="32">
        <f t="shared" si="1536"/>
        <v>82253.700000000012</v>
      </c>
      <c r="N1704" s="32">
        <f t="shared" si="1537"/>
        <v>82253.700000000012</v>
      </c>
      <c r="O1704" s="32"/>
      <c r="P1704" s="32"/>
      <c r="Q1704" s="32"/>
      <c r="R1704" s="32">
        <f t="shared" si="1541"/>
        <v>79999.199999999997</v>
      </c>
      <c r="S1704" s="32">
        <f t="shared" si="1542"/>
        <v>82253.700000000012</v>
      </c>
      <c r="T1704" s="32">
        <f t="shared" si="1543"/>
        <v>82253.700000000012</v>
      </c>
      <c r="U1704" s="32"/>
      <c r="V1704" s="32">
        <f t="shared" si="1538"/>
        <v>79999.199999999997</v>
      </c>
      <c r="W1704" s="32">
        <f t="shared" si="1539"/>
        <v>82253.700000000012</v>
      </c>
      <c r="X1704" s="32">
        <f t="shared" si="1540"/>
        <v>82253.700000000012</v>
      </c>
      <c r="Y1704" s="32">
        <v>-1045.4000000000001</v>
      </c>
      <c r="Z1704" s="32"/>
      <c r="AA1704" s="32"/>
      <c r="AB1704" s="32">
        <f t="shared" ref="AB1704:AB1710" si="1572">V1704+Y1704</f>
        <v>78953.800000000003</v>
      </c>
      <c r="AC1704" s="32">
        <f t="shared" ref="AC1704:AC1710" si="1573">W1704+Z1704</f>
        <v>82253.700000000012</v>
      </c>
      <c r="AD1704" s="32">
        <f t="shared" ref="AD1704:AD1710" si="1574">X1704+AA1704</f>
        <v>82253.700000000012</v>
      </c>
      <c r="AE1704" s="32"/>
      <c r="AF1704" s="33"/>
      <c r="AG1704" s="34"/>
      <c r="AH1704" s="1" t="str">
        <f t="shared" ref="AH1704:AH1708" si="1575">CONCATENATE(C1704,D1704)</f>
        <v>0113</v>
      </c>
    </row>
    <row r="1705" ht="31.5">
      <c r="A1705" s="14" t="s">
        <v>1102</v>
      </c>
      <c r="B1705" s="15" t="s">
        <v>48</v>
      </c>
      <c r="C1705" s="14"/>
      <c r="D1705" s="14"/>
      <c r="E1705" s="31" t="s">
        <v>49</v>
      </c>
      <c r="F1705" s="32">
        <f>F1706</f>
        <v>8307</v>
      </c>
      <c r="G1705" s="32">
        <f>G1706</f>
        <v>8308</v>
      </c>
      <c r="H1705" s="32">
        <f>H1706</f>
        <v>8309</v>
      </c>
      <c r="I1705" s="32">
        <f>I1706</f>
        <v>0</v>
      </c>
      <c r="J1705" s="32">
        <f>J1706</f>
        <v>0</v>
      </c>
      <c r="K1705" s="32">
        <f>K1706</f>
        <v>0</v>
      </c>
      <c r="L1705" s="32">
        <f t="shared" si="1535"/>
        <v>8307</v>
      </c>
      <c r="M1705" s="32">
        <f t="shared" si="1536"/>
        <v>8308</v>
      </c>
      <c r="N1705" s="32">
        <f t="shared" si="1537"/>
        <v>8309</v>
      </c>
      <c r="O1705" s="32">
        <f>O1706</f>
        <v>0</v>
      </c>
      <c r="P1705" s="32">
        <f>P1706</f>
        <v>0</v>
      </c>
      <c r="Q1705" s="32">
        <f>Q1706</f>
        <v>0</v>
      </c>
      <c r="R1705" s="32">
        <f t="shared" si="1541"/>
        <v>8307</v>
      </c>
      <c r="S1705" s="32">
        <f t="shared" si="1542"/>
        <v>8308</v>
      </c>
      <c r="T1705" s="32">
        <f t="shared" si="1543"/>
        <v>8309</v>
      </c>
      <c r="U1705" s="32">
        <f>U1706</f>
        <v>0</v>
      </c>
      <c r="V1705" s="32">
        <f t="shared" si="1538"/>
        <v>8307</v>
      </c>
      <c r="W1705" s="32">
        <f t="shared" si="1539"/>
        <v>8308</v>
      </c>
      <c r="X1705" s="32">
        <f t="shared" si="1540"/>
        <v>8309</v>
      </c>
      <c r="Y1705" s="32">
        <f>Y1706</f>
        <v>0</v>
      </c>
      <c r="Z1705" s="32">
        <f>Z1706</f>
        <v>0</v>
      </c>
      <c r="AA1705" s="32">
        <f>AA1706</f>
        <v>0</v>
      </c>
      <c r="AB1705" s="32">
        <f t="shared" si="1572"/>
        <v>8307</v>
      </c>
      <c r="AC1705" s="32">
        <f t="shared" si="1573"/>
        <v>8308</v>
      </c>
      <c r="AD1705" s="32">
        <f t="shared" si="1574"/>
        <v>8309</v>
      </c>
      <c r="AE1705" s="32">
        <f>AE1706</f>
        <v>0</v>
      </c>
      <c r="AF1705" s="33"/>
      <c r="AG1705" s="34"/>
      <c r="AH1705" s="1" t="str">
        <f t="shared" si="1575"/>
        <v/>
      </c>
    </row>
    <row r="1706">
      <c r="A1706" s="14" t="s">
        <v>1102</v>
      </c>
      <c r="B1706" s="15">
        <v>200</v>
      </c>
      <c r="C1706" s="14" t="s">
        <v>31</v>
      </c>
      <c r="D1706" s="14" t="s">
        <v>32</v>
      </c>
      <c r="E1706" s="31" t="s">
        <v>33</v>
      </c>
      <c r="F1706" s="32">
        <v>8307</v>
      </c>
      <c r="G1706" s="32">
        <v>8308</v>
      </c>
      <c r="H1706" s="32">
        <v>8309</v>
      </c>
      <c r="I1706" s="32"/>
      <c r="J1706" s="32"/>
      <c r="K1706" s="32"/>
      <c r="L1706" s="32">
        <f t="shared" si="1535"/>
        <v>8307</v>
      </c>
      <c r="M1706" s="32">
        <f t="shared" si="1536"/>
        <v>8308</v>
      </c>
      <c r="N1706" s="32">
        <f t="shared" si="1537"/>
        <v>8309</v>
      </c>
      <c r="O1706" s="32"/>
      <c r="P1706" s="32"/>
      <c r="Q1706" s="32"/>
      <c r="R1706" s="32">
        <f t="shared" si="1541"/>
        <v>8307</v>
      </c>
      <c r="S1706" s="32">
        <f t="shared" si="1542"/>
        <v>8308</v>
      </c>
      <c r="T1706" s="32">
        <f t="shared" si="1543"/>
        <v>8309</v>
      </c>
      <c r="U1706" s="32"/>
      <c r="V1706" s="32">
        <f t="shared" si="1538"/>
        <v>8307</v>
      </c>
      <c r="W1706" s="32">
        <f t="shared" si="1539"/>
        <v>8308</v>
      </c>
      <c r="X1706" s="32">
        <f t="shared" si="1540"/>
        <v>8309</v>
      </c>
      <c r="Y1706" s="32"/>
      <c r="Z1706" s="32"/>
      <c r="AA1706" s="32"/>
      <c r="AB1706" s="32">
        <f t="shared" si="1572"/>
        <v>8307</v>
      </c>
      <c r="AC1706" s="32">
        <f t="shared" si="1573"/>
        <v>8308</v>
      </c>
      <c r="AD1706" s="32">
        <f t="shared" si="1574"/>
        <v>8309</v>
      </c>
      <c r="AE1706" s="32"/>
      <c r="AF1706" s="33"/>
      <c r="AG1706" s="34"/>
      <c r="AH1706" s="1" t="str">
        <f t="shared" si="1575"/>
        <v>0113</v>
      </c>
    </row>
    <row r="1707">
      <c r="A1707" s="14" t="s">
        <v>1102</v>
      </c>
      <c r="B1707" s="15" t="s">
        <v>44</v>
      </c>
      <c r="C1707" s="14"/>
      <c r="D1707" s="14"/>
      <c r="E1707" s="31" t="s">
        <v>45</v>
      </c>
      <c r="F1707" s="32">
        <f>F1708</f>
        <v>237.69999999999999</v>
      </c>
      <c r="G1707" s="32">
        <f>G1708</f>
        <v>236.70000000000002</v>
      </c>
      <c r="H1707" s="32">
        <f>H1708</f>
        <v>235.69999999999999</v>
      </c>
      <c r="I1707" s="32">
        <f>I1708</f>
        <v>0</v>
      </c>
      <c r="J1707" s="32">
        <f>J1708</f>
        <v>0</v>
      </c>
      <c r="K1707" s="32">
        <f>K1708</f>
        <v>0</v>
      </c>
      <c r="L1707" s="32">
        <f t="shared" si="1535"/>
        <v>237.69999999999999</v>
      </c>
      <c r="M1707" s="32">
        <f t="shared" si="1536"/>
        <v>236.70000000000002</v>
      </c>
      <c r="N1707" s="32">
        <f t="shared" si="1537"/>
        <v>235.69999999999999</v>
      </c>
      <c r="O1707" s="32">
        <f>O1708</f>
        <v>0</v>
      </c>
      <c r="P1707" s="32">
        <f>P1708</f>
        <v>0</v>
      </c>
      <c r="Q1707" s="32">
        <f>Q1708</f>
        <v>0</v>
      </c>
      <c r="R1707" s="32">
        <f t="shared" si="1541"/>
        <v>237.69999999999999</v>
      </c>
      <c r="S1707" s="32">
        <f t="shared" si="1542"/>
        <v>236.70000000000002</v>
      </c>
      <c r="T1707" s="32">
        <f t="shared" si="1543"/>
        <v>235.69999999999999</v>
      </c>
      <c r="U1707" s="32">
        <f>U1708</f>
        <v>0</v>
      </c>
      <c r="V1707" s="32">
        <f t="shared" si="1538"/>
        <v>237.69999999999999</v>
      </c>
      <c r="W1707" s="32">
        <f t="shared" si="1539"/>
        <v>236.70000000000002</v>
      </c>
      <c r="X1707" s="32">
        <f t="shared" si="1540"/>
        <v>235.69999999999999</v>
      </c>
      <c r="Y1707" s="32">
        <f>Y1708</f>
        <v>0</v>
      </c>
      <c r="Z1707" s="32">
        <f>Z1708</f>
        <v>0</v>
      </c>
      <c r="AA1707" s="32">
        <f>AA1708</f>
        <v>0</v>
      </c>
      <c r="AB1707" s="32">
        <f t="shared" si="1572"/>
        <v>237.69999999999999</v>
      </c>
      <c r="AC1707" s="32">
        <f t="shared" si="1573"/>
        <v>236.70000000000002</v>
      </c>
      <c r="AD1707" s="32">
        <f t="shared" si="1574"/>
        <v>235.69999999999999</v>
      </c>
      <c r="AE1707" s="32">
        <f>AE1708</f>
        <v>0</v>
      </c>
      <c r="AF1707" s="33"/>
      <c r="AG1707" s="34"/>
      <c r="AH1707" s="1" t="str">
        <f t="shared" si="1575"/>
        <v/>
      </c>
    </row>
    <row r="1708">
      <c r="A1708" s="14" t="s">
        <v>1102</v>
      </c>
      <c r="B1708" s="15">
        <v>800</v>
      </c>
      <c r="C1708" s="14" t="s">
        <v>31</v>
      </c>
      <c r="D1708" s="14" t="s">
        <v>32</v>
      </c>
      <c r="E1708" s="31" t="s">
        <v>33</v>
      </c>
      <c r="F1708" s="32">
        <v>237.69999999999999</v>
      </c>
      <c r="G1708" s="32">
        <v>236.70000000000002</v>
      </c>
      <c r="H1708" s="32">
        <v>235.69999999999999</v>
      </c>
      <c r="I1708" s="32"/>
      <c r="J1708" s="32"/>
      <c r="K1708" s="32"/>
      <c r="L1708" s="32">
        <f t="shared" si="1535"/>
        <v>237.69999999999999</v>
      </c>
      <c r="M1708" s="32">
        <f t="shared" si="1536"/>
        <v>236.70000000000002</v>
      </c>
      <c r="N1708" s="32">
        <f t="shared" si="1537"/>
        <v>235.69999999999999</v>
      </c>
      <c r="O1708" s="32"/>
      <c r="P1708" s="32"/>
      <c r="Q1708" s="32"/>
      <c r="R1708" s="32">
        <f t="shared" si="1541"/>
        <v>237.69999999999999</v>
      </c>
      <c r="S1708" s="32">
        <f t="shared" si="1542"/>
        <v>236.70000000000002</v>
      </c>
      <c r="T1708" s="32">
        <f t="shared" si="1543"/>
        <v>235.69999999999999</v>
      </c>
      <c r="U1708" s="32"/>
      <c r="V1708" s="32">
        <f t="shared" si="1538"/>
        <v>237.69999999999999</v>
      </c>
      <c r="W1708" s="32">
        <f t="shared" si="1539"/>
        <v>236.70000000000002</v>
      </c>
      <c r="X1708" s="32">
        <f t="shared" si="1540"/>
        <v>235.69999999999999</v>
      </c>
      <c r="Y1708" s="32"/>
      <c r="Z1708" s="32"/>
      <c r="AA1708" s="32"/>
      <c r="AB1708" s="32">
        <f t="shared" si="1572"/>
        <v>237.69999999999999</v>
      </c>
      <c r="AC1708" s="32">
        <f t="shared" si="1573"/>
        <v>236.70000000000002</v>
      </c>
      <c r="AD1708" s="32">
        <f t="shared" si="1574"/>
        <v>235.69999999999999</v>
      </c>
      <c r="AE1708" s="32"/>
      <c r="AF1708" s="33"/>
      <c r="AG1708" s="34"/>
      <c r="AH1708" s="1" t="str">
        <f t="shared" si="1575"/>
        <v>0113</v>
      </c>
    </row>
    <row r="1709">
      <c r="A1709" s="18" t="s">
        <v>1103</v>
      </c>
      <c r="B1709" s="18" t="s">
        <v>1104</v>
      </c>
      <c r="C1709" s="18" t="s">
        <v>1105</v>
      </c>
      <c r="D1709" s="18" t="s">
        <v>1105</v>
      </c>
      <c r="E1709" s="47" t="s">
        <v>1106</v>
      </c>
      <c r="F1709" s="21"/>
      <c r="G1709" s="21">
        <v>1160001.5</v>
      </c>
      <c r="H1709" s="21">
        <f>2114318.8+2700+0.9</f>
        <v>2117019.6999999997</v>
      </c>
      <c r="I1709" s="21"/>
      <c r="J1709" s="21"/>
      <c r="K1709" s="21"/>
      <c r="L1709" s="21">
        <f t="shared" si="1535"/>
        <v>0</v>
      </c>
      <c r="M1709" s="21">
        <f t="shared" si="1536"/>
        <v>1160001.5</v>
      </c>
      <c r="N1709" s="21">
        <f t="shared" si="1537"/>
        <v>2117019.6999999997</v>
      </c>
      <c r="O1709" s="21"/>
      <c r="P1709" s="21">
        <v>-52547.209999999999</v>
      </c>
      <c r="Q1709" s="21">
        <v>100135.72</v>
      </c>
      <c r="R1709" s="21">
        <f t="shared" si="1541"/>
        <v>0</v>
      </c>
      <c r="S1709" s="21">
        <f t="shared" si="1542"/>
        <v>1107454.29</v>
      </c>
      <c r="T1709" s="21">
        <f t="shared" si="1543"/>
        <v>2217155.4199999999</v>
      </c>
      <c r="U1709" s="21"/>
      <c r="V1709" s="21">
        <f t="shared" si="1538"/>
        <v>0</v>
      </c>
      <c r="W1709" s="21">
        <f t="shared" si="1539"/>
        <v>1107454.29</v>
      </c>
      <c r="X1709" s="21">
        <f t="shared" si="1540"/>
        <v>2217155.4199999999</v>
      </c>
      <c r="Y1709" s="21"/>
      <c r="Z1709" s="21">
        <v>2764.4580000000001</v>
      </c>
      <c r="AA1709" s="21">
        <v>79835.376000000004</v>
      </c>
      <c r="AB1709" s="21">
        <f t="shared" si="1572"/>
        <v>0</v>
      </c>
      <c r="AC1709" s="21">
        <f t="shared" si="1573"/>
        <v>1110218.7480000001</v>
      </c>
      <c r="AD1709" s="21">
        <f t="shared" si="1574"/>
        <v>2296990.7960000001</v>
      </c>
      <c r="AE1709" s="21"/>
      <c r="AF1709" s="33"/>
      <c r="AG1709" s="34"/>
    </row>
    <row r="1710">
      <c r="A1710" s="47" t="s">
        <v>1107</v>
      </c>
      <c r="B1710" s="47"/>
      <c r="C1710" s="47"/>
      <c r="D1710" s="47"/>
      <c r="E1710" s="47"/>
      <c r="F1710" s="21">
        <f>F1709+F1700+F1688+F1656+F1643+F1632+F1472+F1377+F1300+F1109+F1065+F1048+F830+F798+F774+F518+F432+F342+F315+F210+F89+F15</f>
        <v>69819099.999999985</v>
      </c>
      <c r="G1710" s="21">
        <f>G1709+G1700+G1688+G1656+G1643+G1632+G1472+G1377+G1300+G1109+G1065+G1048+G830+G798+G774+G518+G432+G342+G315+G210+G89+G15</f>
        <v>71585679.999999985</v>
      </c>
      <c r="H1710" s="21">
        <f>H1709+H1700+H1688+H1656+H1643+H1632+H1472+H1377+H1300+H1109+H1065+H1048+H830+H798+H774+H518+H432+H342+H315+H210+H89+H15</f>
        <v>65040704.500000007</v>
      </c>
      <c r="I1710" s="21">
        <f>I1709+I1700+I1688+I1656+I1643+I1632+I1472+I1377+I1300+I1109+I1065+I1048+I830+I798+I774+I518+I432+I342+I315+I210+I89+I15</f>
        <v>-7.2759576141834259e-12</v>
      </c>
      <c r="J1710" s="21">
        <f>J1709+J1700+J1688+J1656+J1643+J1632+J1472+J1377+J1300+J1109+J1065+J1048+J830+J798+J774+J518+J432+J342+J315+J210+J89+J15</f>
        <v>1.4551915228366852e-11</v>
      </c>
      <c r="K1710" s="21">
        <f>K1709+K1700+K1688+K1656+K1643+K1632+K1472+K1377+K1300+K1109+K1065+K1048+K830+K798+K774+K518+K432+K342+K315+K210+K89+K15</f>
        <v>-7.73070496506989e-12</v>
      </c>
      <c r="L1710" s="21">
        <f t="shared" si="1535"/>
        <v>69819099.999999985</v>
      </c>
      <c r="M1710" s="21">
        <f t="shared" si="1536"/>
        <v>71585679.999999985</v>
      </c>
      <c r="N1710" s="21">
        <f t="shared" si="1537"/>
        <v>65040704.500000007</v>
      </c>
      <c r="O1710" s="21">
        <f>O1709+O1700+O1688+O1656+O1643+O1632+O1472+O1377+O1300+O1109+O1065+O1048+O830+O798+O774+O518+O432+O342+O315+O210+O89+O15</f>
        <v>-777754.1270199999</v>
      </c>
      <c r="P1710" s="21">
        <f>P1709+P1700+P1688+P1656+P1643+P1632+P1472+P1377+P1300+P1109+P1065+P1048+P830+P798+P774+P518+P432+P342+P315+P210+P89+P15</f>
        <v>17746.000000000051</v>
      </c>
      <c r="Q1710" s="21">
        <f>Q1709+Q1700+Q1688+Q1656+Q1643+Q1632+Q1472+Q1377+Q1300+Q1109+Q1065+Q1048+Q830+Q798+Q774+Q518+Q432+Q342+Q315+Q210+Q89+Q15</f>
        <v>2002489.598</v>
      </c>
      <c r="R1710" s="21">
        <f t="shared" si="1541"/>
        <v>69041345.872979984</v>
      </c>
      <c r="S1710" s="21">
        <f t="shared" si="1542"/>
        <v>71603425.999999985</v>
      </c>
      <c r="T1710" s="21">
        <f t="shared" si="1543"/>
        <v>67043194.098000005</v>
      </c>
      <c r="U1710" s="21">
        <f>U1709+U1700+U1688+U1656+U1643+U1632+U1472+U1377+U1300+U1109+U1065+U1048+U830+U798+U774+U518+U432+U342+U315+U210+U89+U15</f>
        <v>4.5474735088646412e-13</v>
      </c>
      <c r="V1710" s="21">
        <f t="shared" si="1538"/>
        <v>69041345.872979984</v>
      </c>
      <c r="W1710" s="21">
        <f t="shared" si="1539"/>
        <v>71603425.999999985</v>
      </c>
      <c r="X1710" s="21">
        <f t="shared" si="1540"/>
        <v>67043194.098000005</v>
      </c>
      <c r="Y1710" s="21">
        <f>Y1709+Y1700+Y1688+Y1656+Y1643+Y1632+Y1472+Y1377+Y1300+Y1109+Y1065+Y1048+Y830+Y798+Y774+Y518+Y432+Y342+Y315+Y210+Y89+Y15</f>
        <v>154084.39999999997</v>
      </c>
      <c r="Z1710" s="21">
        <f>Z1709+Z1700+Z1688+Z1656+Z1643+Z1632+Z1472+Z1377+Z1300+Z1109+Z1065+Z1048+Z830+Z798+Z774+Z518+Z432+Z342+Z315+Z210+Z89+Z15</f>
        <v>110578.30000000002</v>
      </c>
      <c r="AA1710" s="21">
        <f>AA1709+AA1700+AA1688+AA1656+AA1643+AA1632+AA1472+AA1377+AA1300+AA1109+AA1065+AA1048+AA830+AA798+AA774+AA518+AA432+AA342+AA315+AA210+AA89+AA15</f>
        <v>112056</v>
      </c>
      <c r="AB1710" s="21">
        <f t="shared" si="1572"/>
        <v>69195430.27297999</v>
      </c>
      <c r="AC1710" s="21">
        <f t="shared" si="1573"/>
        <v>71714004.299999982</v>
      </c>
      <c r="AD1710" s="21">
        <f t="shared" si="1574"/>
        <v>67155250.098000005</v>
      </c>
      <c r="AE1710" s="21">
        <f>AE1709+AE1700+AE1688+AE1656+AE1643+AE1632+AE1472+AE1377+AE1300+AE1109+AE1065+AE1048+AE830+AE798+AE774+AE518+AE432+AE342+AE315+AE210+AE89+AE15</f>
        <v>0</v>
      </c>
      <c r="AF1710" s="22"/>
      <c r="AG1710" s="22"/>
    </row>
    <row r="1711" ht="14.25"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</row>
    <row r="1712" ht="14.25">
      <c r="L1712" s="48"/>
      <c r="M1712" s="48"/>
      <c r="N1712" s="49"/>
      <c r="Y1712" s="1"/>
    </row>
    <row r="1713" ht="14.25">
      <c r="L1713" s="50"/>
      <c r="M1713" s="50"/>
      <c r="N1713" s="50"/>
      <c r="R1713" s="48"/>
      <c r="S1713" s="48"/>
      <c r="T1713" s="49"/>
      <c r="U1713" s="49"/>
      <c r="V1713" s="49"/>
      <c r="W1713" s="49"/>
      <c r="X1713" s="49"/>
      <c r="Y1713" s="49"/>
      <c r="Z1713" s="49"/>
      <c r="AA1713" s="49"/>
      <c r="AB1713" s="49"/>
      <c r="AC1713" s="49"/>
      <c r="AD1713" s="49"/>
    </row>
  </sheetData>
  <autoFilter ref="A14:AH1710">
    <filterColumn colId="31">
      <filters>
        <filter val="null"/>
      </filters>
    </filterColumn>
  </autoFilter>
  <mergeCells count="46">
    <mergeCell ref="S1:T1"/>
    <mergeCell ref="AC1:AD1"/>
    <mergeCell ref="S2:T2"/>
    <mergeCell ref="AC2:AD2"/>
    <mergeCell ref="S3:T3"/>
    <mergeCell ref="AC3:AD3"/>
    <mergeCell ref="S5:T5"/>
    <mergeCell ref="AC5:AD5"/>
    <mergeCell ref="B6:C6"/>
    <mergeCell ref="G6:H6"/>
    <mergeCell ref="S6:T6"/>
    <mergeCell ref="AC6:AD6"/>
    <mergeCell ref="B7:C7"/>
    <mergeCell ref="G7:H7"/>
    <mergeCell ref="S7:T7"/>
    <mergeCell ref="AC7:AD7"/>
    <mergeCell ref="B8:C8"/>
    <mergeCell ref="G8:H8"/>
    <mergeCell ref="S8:T8"/>
    <mergeCell ref="AC8:AD8"/>
    <mergeCell ref="A9:AD10"/>
    <mergeCell ref="A13:A14"/>
    <mergeCell ref="B13:B14"/>
    <mergeCell ref="C13:C14"/>
    <mergeCell ref="D13:D14"/>
    <mergeCell ref="E13:E14"/>
    <mergeCell ref="F13:F14"/>
    <mergeCell ref="G13:G14"/>
    <mergeCell ref="H13:H14"/>
    <mergeCell ref="I13:K13"/>
    <mergeCell ref="L13:L14"/>
    <mergeCell ref="M13:M14"/>
    <mergeCell ref="N13:N14"/>
    <mergeCell ref="O13:Q13"/>
    <mergeCell ref="R13:R14"/>
    <mergeCell ref="S13:S14"/>
    <mergeCell ref="T13:T14"/>
    <mergeCell ref="V13:V14"/>
    <mergeCell ref="W13:W14"/>
    <mergeCell ref="X13:X14"/>
    <mergeCell ref="Y13:AA13"/>
    <mergeCell ref="AB13:AB14"/>
    <mergeCell ref="AC13:AC14"/>
    <mergeCell ref="AD13:AD14"/>
    <mergeCell ref="AE13:AE14"/>
    <mergeCell ref="A1710:E1710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62" fitToWidth="1" fitToHeight="0" pageOrder="downThenOver" orientation="portrait" usePrinterDefaults="1" blackAndWhite="0" draft="0" cellComments="none" useFirstPageNumber="1" errors="displayed" horizontalDpi="600" verticalDpi="600" copies="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ermolina-an</cp:lastModifiedBy>
  <cp:revision>2</cp:revision>
  <dcterms:modified xsi:type="dcterms:W3CDTF">2026-05-05T11:00:47Z</dcterms:modified>
</cp:coreProperties>
</file>