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расчет'!$15:$15</definedName>
  </definedNames>
  <calcPr calcId="125725"/>
</workbook>
</file>

<file path=xl/calcChain.xml><?xml version="1.0" encoding="utf-8"?>
<calcChain xmlns="http://schemas.openxmlformats.org/spreadsheetml/2006/main">
  <c r="F31" i="1"/>
  <c r="D31"/>
  <c r="H19"/>
  <c r="E31" l="1"/>
  <c r="H31" s="1"/>
  <c r="F33"/>
  <c r="F35" s="1"/>
  <c r="F36" s="1"/>
  <c r="D32"/>
  <c r="H30"/>
  <c r="H29"/>
  <c r="H17"/>
  <c r="H18"/>
  <c r="H20"/>
  <c r="H21"/>
  <c r="H22"/>
  <c r="H23"/>
  <c r="H24"/>
  <c r="H25"/>
  <c r="H26"/>
  <c r="H27"/>
  <c r="H28"/>
  <c r="H16"/>
  <c r="F37" l="1"/>
  <c r="F38" s="1"/>
  <c r="F39" s="1"/>
  <c r="D33"/>
  <c r="D34" s="1"/>
  <c r="D35" s="1"/>
  <c r="D36" s="1"/>
  <c r="E32"/>
  <c r="H32" s="1"/>
  <c r="D37" l="1"/>
  <c r="D38" s="1"/>
  <c r="E33"/>
  <c r="D39" l="1"/>
  <c r="H33"/>
  <c r="E34"/>
  <c r="E35" l="1"/>
  <c r="E36" s="1"/>
  <c r="H34"/>
  <c r="H35" l="1"/>
  <c r="E37" l="1"/>
  <c r="E38" s="1"/>
  <c r="H36"/>
  <c r="E39" l="1"/>
  <c r="H39" s="1"/>
  <c r="I10" s="1"/>
  <c r="H38"/>
  <c r="H37"/>
</calcChain>
</file>

<file path=xl/sharedStrings.xml><?xml version="1.0" encoding="utf-8"?>
<sst xmlns="http://schemas.openxmlformats.org/spreadsheetml/2006/main" count="60" uniqueCount="60">
  <si>
    <t>Форма № 3</t>
  </si>
  <si>
    <t>(наименование стройки)</t>
  </si>
  <si>
    <t>(объектная смета)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</si>
  <si>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</si>
  <si>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</si>
  <si>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</si>
  <si>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</si>
  <si>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</si>
  <si>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</si>
  <si>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</si>
  <si>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</si>
  <si>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</si>
  <si>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Общестроительные работы</t>
  </si>
  <si>
    <t>Отопление</t>
  </si>
  <si>
    <t>Внутренние сети водопровода и канализации</t>
  </si>
  <si>
    <t>Электросиловое оборудование</t>
  </si>
  <si>
    <t>Электроосвещение</t>
  </si>
  <si>
    <t>Розеточная сеть</t>
  </si>
  <si>
    <t>Система уравнивания потенциалов. Молниезащита и заземление</t>
  </si>
  <si>
    <t>ИТП</t>
  </si>
  <si>
    <t>02-01-10</t>
  </si>
  <si>
    <t>ИТП. Автоматизация</t>
  </si>
  <si>
    <t>02-01-13</t>
  </si>
  <si>
    <t>Подкрановые пути</t>
  </si>
  <si>
    <t>02-01-14</t>
  </si>
  <si>
    <t>Монтаж и приобретение лифта</t>
  </si>
  <si>
    <t>Пожарная и охранная сигнализация</t>
  </si>
  <si>
    <t>Итого по разделу "Локальные сметные расчеты"</t>
  </si>
  <si>
    <t>Временные здания и сооружения 1,8%</t>
  </si>
  <si>
    <t>Итого с учетом раздела "Временные здания и сооружения"</t>
  </si>
  <si>
    <t>Дополнительные затраты при производстве строительно-монтажных работ в зимнее время 2,2%</t>
  </si>
  <si>
    <t>Итого с учетом раздела "Прочие работы и затраты"</t>
  </si>
  <si>
    <t>Здание гимназии</t>
  </si>
  <si>
    <t xml:space="preserve">Новый корпус МОУ "Гимназия №11 им. С.П.Дягилева" по ул. Сибирская, 33 </t>
  </si>
  <si>
    <t>Шифр объекта: 27-2010</t>
  </si>
  <si>
    <t>Всего с удорожаниями:</t>
  </si>
  <si>
    <t>ОБЪЕКТНЫЙ СМЕТНЫЙ РАСЧЕТ № 02-01 изм.2</t>
  </si>
  <si>
    <t>02-01-01 изм.2</t>
  </si>
  <si>
    <t>02-01-02 изм.2</t>
  </si>
  <si>
    <t>02-01-03 изм.1</t>
  </si>
  <si>
    <t>02-01-03-1</t>
  </si>
  <si>
    <t xml:space="preserve">Вентиляция </t>
  </si>
  <si>
    <t>Кондиционирование</t>
  </si>
  <si>
    <t>02-01-04 изм.2</t>
  </si>
  <si>
    <t>02-01-05 изм.1</t>
  </si>
  <si>
    <t>02-01-06 изм.1</t>
  </si>
  <si>
    <t>02-01-07 изм.1</t>
  </si>
  <si>
    <t>02-01-08 изм.1</t>
  </si>
  <si>
    <t>02-01-09 изм.1</t>
  </si>
  <si>
    <t>02-01-18 изм.1</t>
  </si>
  <si>
    <t>Непредвиденные затраты 2%</t>
  </si>
  <si>
    <t>Составлен в  ценах по состоянию на 4 квартал 2010 г.</t>
  </si>
  <si>
    <t xml:space="preserve">Всего в текущих ценах:  </t>
  </si>
  <si>
    <t xml:space="preserve"> руб.</t>
  </si>
  <si>
    <t>Сметная стоимость,  руб.</t>
  </si>
  <si>
    <t>Средства на оплату труда,  руб.</t>
  </si>
  <si>
    <t>НДС 18%</t>
  </si>
  <si>
    <t>Всего:</t>
  </si>
  <si>
    <t>02-01-11</t>
  </si>
  <si>
    <t>Монтаж и приобретение технологического оборудования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</si>
</sst>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2" fontId="3" fillId="0" borderId="1" xfId="0" applyNumberFormat="1" applyFont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4" fontId="3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39"/>
  <sheetViews>
    <sheetView showGridLines="0" tabSelected="1" workbookViewId="0">
      <selection activeCell="D17" sqref="D17"/>
    </sheetView>
  </sheetViews>
  <sheetFormatPr defaultRowHeight="12.75"/>
  <cols>
    <col min="1" max="1" width="5" style="1" customWidth="1"/>
    <col min="2" max="2" width="12.7109375" style="7" customWidth="1"/>
    <col min="3" max="3" width="37.28515625" style="5" customWidth="1"/>
    <col min="4" max="4" width="14.28515625" style="4" customWidth="1"/>
    <col min="5" max="5" width="12.5703125" style="4" customWidth="1"/>
    <col min="6" max="6" width="13.140625" style="4" customWidth="1"/>
    <col min="7" max="7" width="11.140625" style="4" customWidth="1"/>
    <col min="8" max="8" width="15" style="4" customWidth="1"/>
    <col min="9" max="9" width="11.5703125" style="4" customWidth="1"/>
    <col min="10" max="10" width="11.28515625" style="4" customWidth="1"/>
  </cols>
  <sheetData>
    <row r="1" spans="1:10">
      <c r="D1" s="3"/>
      <c r="E1" s="3"/>
      <c r="F1" s="3"/>
      <c r="G1" s="3"/>
      <c r="H1" s="3"/>
      <c r="I1" s="3"/>
      <c r="J1" s="6" t="s">
        <v>0</v>
      </c>
    </row>
    <row r="2" spans="1:10">
      <c r="C2" s="37" t="s">
        <v>33</v>
      </c>
      <c r="D2" s="37"/>
      <c r="E2" s="37"/>
      <c r="F2" s="37"/>
      <c r="G2" s="37"/>
      <c r="H2" s="37"/>
      <c r="I2" s="37"/>
    </row>
    <row r="3" spans="1:10">
      <c r="D3" s="3"/>
      <c r="E3" s="2" t="s">
        <v>1</v>
      </c>
      <c r="F3" s="3"/>
      <c r="G3" s="3"/>
      <c r="H3" s="3"/>
      <c r="I3" s="3"/>
    </row>
    <row r="4" spans="1:10">
      <c r="D4" s="3"/>
      <c r="E4" s="23" t="s">
        <v>34</v>
      </c>
      <c r="F4" s="3"/>
      <c r="G4" s="3"/>
      <c r="H4" s="3"/>
      <c r="I4" s="3"/>
    </row>
    <row r="5" spans="1:10" ht="33" customHeight="1">
      <c r="D5" s="3"/>
      <c r="E5" s="22" t="s">
        <v>36</v>
      </c>
      <c r="F5" s="3"/>
      <c r="G5" s="8"/>
      <c r="H5" s="3"/>
      <c r="I5" s="3"/>
    </row>
    <row r="6" spans="1:10">
      <c r="D6" s="3"/>
      <c r="E6" s="3" t="s">
        <v>2</v>
      </c>
      <c r="F6" s="3"/>
      <c r="G6" s="3"/>
      <c r="H6" s="3"/>
      <c r="I6" s="3"/>
    </row>
    <row r="7" spans="1:10">
      <c r="D7" s="19"/>
      <c r="E7" s="19"/>
      <c r="F7" s="19"/>
      <c r="G7" s="3"/>
      <c r="H7" s="3"/>
      <c r="I7" s="3"/>
    </row>
    <row r="8" spans="1:10">
      <c r="C8" s="4"/>
      <c r="D8" s="38" t="s">
        <v>32</v>
      </c>
      <c r="E8" s="38"/>
      <c r="F8" s="38"/>
      <c r="G8" s="3"/>
      <c r="H8" s="3"/>
      <c r="I8" s="3"/>
    </row>
    <row r="9" spans="1:10">
      <c r="D9" s="3"/>
      <c r="E9" s="2"/>
      <c r="F9" s="3"/>
      <c r="G9" s="3"/>
      <c r="H9" s="3"/>
      <c r="I9" s="3"/>
    </row>
    <row r="10" spans="1:10">
      <c r="B10" s="24" t="s">
        <v>51</v>
      </c>
      <c r="D10" s="3"/>
      <c r="E10" s="3"/>
      <c r="F10" s="3"/>
      <c r="G10" s="39" t="s">
        <v>52</v>
      </c>
      <c r="H10" s="39"/>
      <c r="I10" s="25">
        <f>H39</f>
        <v>313526385.68729848</v>
      </c>
      <c r="J10" s="5" t="s">
        <v>53</v>
      </c>
    </row>
    <row r="11" spans="1:10">
      <c r="A11" s="34" t="s">
        <v>3</v>
      </c>
      <c r="B11" s="35" t="s">
        <v>8</v>
      </c>
      <c r="C11" s="34" t="s">
        <v>9</v>
      </c>
      <c r="D11" s="36" t="s">
        <v>54</v>
      </c>
      <c r="E11" s="36"/>
      <c r="F11" s="36"/>
      <c r="G11" s="36"/>
      <c r="H11" s="36"/>
      <c r="I11" s="34" t="s">
        <v>55</v>
      </c>
      <c r="J11" s="34" t="s">
        <v>11</v>
      </c>
    </row>
    <row r="12" spans="1:10">
      <c r="A12" s="34"/>
      <c r="B12" s="35"/>
      <c r="C12" s="34"/>
      <c r="D12" s="34" t="s">
        <v>10</v>
      </c>
      <c r="E12" s="34" t="s">
        <v>4</v>
      </c>
      <c r="F12" s="34" t="s">
        <v>5</v>
      </c>
      <c r="G12" s="34" t="s">
        <v>6</v>
      </c>
      <c r="H12" s="34" t="s">
        <v>7</v>
      </c>
      <c r="I12" s="34"/>
      <c r="J12" s="34"/>
    </row>
    <row r="13" spans="1:10">
      <c r="A13" s="34"/>
      <c r="B13" s="35"/>
      <c r="C13" s="34"/>
      <c r="D13" s="34"/>
      <c r="E13" s="34"/>
      <c r="F13" s="34"/>
      <c r="G13" s="34"/>
      <c r="H13" s="34"/>
      <c r="I13" s="34"/>
      <c r="J13" s="34"/>
    </row>
    <row r="14" spans="1:10">
      <c r="A14" s="34"/>
      <c r="B14" s="35"/>
      <c r="C14" s="34"/>
      <c r="D14" s="34"/>
      <c r="E14" s="34"/>
      <c r="F14" s="34"/>
      <c r="G14" s="34"/>
      <c r="H14" s="34"/>
      <c r="I14" s="34"/>
      <c r="J14" s="34"/>
    </row>
    <row r="15" spans="1:10">
      <c r="A15" s="9">
        <v>1</v>
      </c>
      <c r="B15" s="10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  <c r="I15" s="11">
        <v>9</v>
      </c>
      <c r="J15" s="11">
        <v>10</v>
      </c>
    </row>
    <row r="16" spans="1:10">
      <c r="A16" s="12">
        <v>1</v>
      </c>
      <c r="B16" s="13" t="s">
        <v>37</v>
      </c>
      <c r="C16" s="14" t="s">
        <v>12</v>
      </c>
      <c r="D16" s="20">
        <v>207820754</v>
      </c>
      <c r="E16" s="21"/>
      <c r="F16" s="21"/>
      <c r="G16" s="21"/>
      <c r="H16" s="20">
        <f>SUM(D16:G16)</f>
        <v>207820754</v>
      </c>
      <c r="I16" s="27"/>
      <c r="J16" s="16"/>
    </row>
    <row r="17" spans="1:10">
      <c r="A17" s="12">
        <v>2</v>
      </c>
      <c r="B17" s="13" t="s">
        <v>38</v>
      </c>
      <c r="C17" s="14" t="s">
        <v>13</v>
      </c>
      <c r="D17" s="20">
        <v>1921709</v>
      </c>
      <c r="E17" s="20">
        <v>18647</v>
      </c>
      <c r="F17" s="21"/>
      <c r="G17" s="21"/>
      <c r="H17" s="20">
        <f t="shared" ref="H17:H28" si="0">SUM(D17:G17)</f>
        <v>1940356</v>
      </c>
      <c r="I17" s="27"/>
      <c r="J17" s="16"/>
    </row>
    <row r="18" spans="1:10">
      <c r="A18" s="12">
        <v>3</v>
      </c>
      <c r="B18" s="13" t="s">
        <v>39</v>
      </c>
      <c r="C18" s="14" t="s">
        <v>41</v>
      </c>
      <c r="D18" s="20">
        <v>4420631</v>
      </c>
      <c r="E18" s="20">
        <v>8412</v>
      </c>
      <c r="F18" s="20"/>
      <c r="G18" s="21"/>
      <c r="H18" s="20">
        <f t="shared" si="0"/>
        <v>4429043</v>
      </c>
      <c r="I18" s="27"/>
      <c r="J18" s="16"/>
    </row>
    <row r="19" spans="1:10">
      <c r="A19" s="12">
        <v>4</v>
      </c>
      <c r="B19" s="13" t="s">
        <v>40</v>
      </c>
      <c r="C19" s="14" t="s">
        <v>42</v>
      </c>
      <c r="D19" s="20">
        <v>77460</v>
      </c>
      <c r="E19" s="20">
        <v>54126</v>
      </c>
      <c r="F19" s="20">
        <v>2039237</v>
      </c>
      <c r="G19" s="21"/>
      <c r="H19" s="20">
        <f t="shared" si="0"/>
        <v>2170823</v>
      </c>
      <c r="I19" s="27"/>
      <c r="J19" s="16"/>
    </row>
    <row r="20" spans="1:10" ht="25.5">
      <c r="A20" s="12">
        <v>5</v>
      </c>
      <c r="B20" s="13" t="s">
        <v>43</v>
      </c>
      <c r="C20" s="14" t="s">
        <v>14</v>
      </c>
      <c r="D20" s="20">
        <v>10400868</v>
      </c>
      <c r="E20" s="20">
        <v>8961</v>
      </c>
      <c r="F20" s="21"/>
      <c r="G20" s="21"/>
      <c r="H20" s="20">
        <f t="shared" si="0"/>
        <v>10409829</v>
      </c>
      <c r="I20" s="27"/>
      <c r="J20" s="16"/>
    </row>
    <row r="21" spans="1:10">
      <c r="A21" s="12">
        <v>6</v>
      </c>
      <c r="B21" s="13" t="s">
        <v>44</v>
      </c>
      <c r="C21" s="14" t="s">
        <v>15</v>
      </c>
      <c r="D21" s="21"/>
      <c r="E21" s="20">
        <v>1610889</v>
      </c>
      <c r="F21" s="20">
        <v>455426</v>
      </c>
      <c r="G21" s="21"/>
      <c r="H21" s="20">
        <f t="shared" si="0"/>
        <v>2066315</v>
      </c>
      <c r="I21" s="27"/>
      <c r="J21" s="16"/>
    </row>
    <row r="22" spans="1:10">
      <c r="A22" s="12">
        <v>7</v>
      </c>
      <c r="B22" s="13" t="s">
        <v>45</v>
      </c>
      <c r="C22" s="14" t="s">
        <v>16</v>
      </c>
      <c r="D22" s="21"/>
      <c r="E22" s="20">
        <v>5659474</v>
      </c>
      <c r="F22" s="20">
        <v>17675</v>
      </c>
      <c r="G22" s="21"/>
      <c r="H22" s="20">
        <f t="shared" si="0"/>
        <v>5677149</v>
      </c>
      <c r="I22" s="27"/>
      <c r="J22" s="16"/>
    </row>
    <row r="23" spans="1:10">
      <c r="A23" s="12">
        <v>8</v>
      </c>
      <c r="B23" s="13" t="s">
        <v>46</v>
      </c>
      <c r="C23" s="14" t="s">
        <v>17</v>
      </c>
      <c r="D23" s="20">
        <v>2172</v>
      </c>
      <c r="E23" s="20">
        <v>785131</v>
      </c>
      <c r="F23" s="20">
        <v>115712</v>
      </c>
      <c r="G23" s="21"/>
      <c r="H23" s="20">
        <f t="shared" si="0"/>
        <v>903015</v>
      </c>
      <c r="I23" s="27"/>
      <c r="J23" s="16"/>
    </row>
    <row r="24" spans="1:10" ht="25.5">
      <c r="A24" s="12">
        <v>9</v>
      </c>
      <c r="B24" s="13" t="s">
        <v>47</v>
      </c>
      <c r="C24" s="14" t="s">
        <v>18</v>
      </c>
      <c r="D24" s="20">
        <v>21252</v>
      </c>
      <c r="E24" s="20">
        <v>85632</v>
      </c>
      <c r="F24" s="20">
        <v>89099</v>
      </c>
      <c r="G24" s="21"/>
      <c r="H24" s="20">
        <f t="shared" si="0"/>
        <v>195983</v>
      </c>
      <c r="I24" s="27"/>
      <c r="J24" s="16"/>
    </row>
    <row r="25" spans="1:10">
      <c r="A25" s="12">
        <v>10</v>
      </c>
      <c r="B25" s="13" t="s">
        <v>48</v>
      </c>
      <c r="C25" s="14" t="s">
        <v>19</v>
      </c>
      <c r="D25" s="20">
        <v>169390</v>
      </c>
      <c r="E25" s="20">
        <v>30971</v>
      </c>
      <c r="F25" s="20">
        <v>121603</v>
      </c>
      <c r="G25" s="21"/>
      <c r="H25" s="20">
        <f t="shared" si="0"/>
        <v>321964</v>
      </c>
      <c r="I25" s="27"/>
      <c r="J25" s="16"/>
    </row>
    <row r="26" spans="1:10">
      <c r="A26" s="12">
        <v>11</v>
      </c>
      <c r="B26" s="13" t="s">
        <v>20</v>
      </c>
      <c r="C26" s="14" t="s">
        <v>21</v>
      </c>
      <c r="D26" s="20">
        <v>18049</v>
      </c>
      <c r="E26" s="20">
        <v>214091</v>
      </c>
      <c r="F26" s="20">
        <v>202442</v>
      </c>
      <c r="G26" s="21"/>
      <c r="H26" s="20">
        <f t="shared" si="0"/>
        <v>434582</v>
      </c>
      <c r="I26" s="27"/>
      <c r="J26" s="16"/>
    </row>
    <row r="27" spans="1:10" ht="25.5">
      <c r="A27" s="12">
        <v>12</v>
      </c>
      <c r="B27" s="13" t="s">
        <v>58</v>
      </c>
      <c r="C27" s="14" t="s">
        <v>59</v>
      </c>
      <c r="D27" s="21"/>
      <c r="E27" s="20">
        <v>45821</v>
      </c>
      <c r="F27" s="20">
        <v>5256771</v>
      </c>
      <c r="G27" s="21"/>
      <c r="H27" s="20">
        <f t="shared" si="0"/>
        <v>5302592</v>
      </c>
      <c r="I27" s="27"/>
      <c r="J27" s="16"/>
    </row>
    <row r="28" spans="1:10">
      <c r="A28" s="12">
        <v>13</v>
      </c>
      <c r="B28" s="13" t="s">
        <v>22</v>
      </c>
      <c r="C28" s="14" t="s">
        <v>23</v>
      </c>
      <c r="D28" s="20">
        <v>478986</v>
      </c>
      <c r="E28" s="21"/>
      <c r="F28" s="21"/>
      <c r="G28" s="21"/>
      <c r="H28" s="20">
        <f t="shared" si="0"/>
        <v>478986</v>
      </c>
      <c r="I28" s="27"/>
      <c r="J28" s="16"/>
    </row>
    <row r="29" spans="1:10">
      <c r="A29" s="12">
        <v>14</v>
      </c>
      <c r="B29" s="13" t="s">
        <v>24</v>
      </c>
      <c r="C29" s="14" t="s">
        <v>25</v>
      </c>
      <c r="D29" s="21"/>
      <c r="E29" s="20">
        <v>321483</v>
      </c>
      <c r="F29" s="20">
        <v>2226447</v>
      </c>
      <c r="G29" s="21"/>
      <c r="H29" s="20">
        <f t="shared" ref="H29" si="1">SUM(D29:G29)</f>
        <v>2547930</v>
      </c>
      <c r="I29" s="27"/>
      <c r="J29" s="16"/>
    </row>
    <row r="30" spans="1:10">
      <c r="A30" s="12">
        <v>15</v>
      </c>
      <c r="B30" s="13" t="s">
        <v>49</v>
      </c>
      <c r="C30" s="14" t="s">
        <v>26</v>
      </c>
      <c r="D30" s="20">
        <v>1427.09</v>
      </c>
      <c r="E30" s="20">
        <v>4002590.12</v>
      </c>
      <c r="F30" s="20">
        <v>2165702.41</v>
      </c>
      <c r="G30" s="21"/>
      <c r="H30" s="20">
        <f t="shared" ref="H30" si="2">SUM(D30:G30)</f>
        <v>6169719.6200000001</v>
      </c>
      <c r="I30" s="27"/>
      <c r="J30" s="16"/>
    </row>
    <row r="31" spans="1:10" ht="25.5">
      <c r="A31" s="17"/>
      <c r="B31" s="18"/>
      <c r="C31" s="14" t="s">
        <v>27</v>
      </c>
      <c r="D31" s="29">
        <f>SUM(D16:D30)</f>
        <v>225332698.09</v>
      </c>
      <c r="E31" s="29">
        <f>SUM(E16:E30)</f>
        <v>12846228.120000001</v>
      </c>
      <c r="F31" s="29">
        <f>SUM(F16:F30)</f>
        <v>12690114.41</v>
      </c>
      <c r="G31" s="29"/>
      <c r="H31" s="29">
        <f>SUM(D31:G31)</f>
        <v>250869040.62</v>
      </c>
      <c r="I31" s="29"/>
      <c r="J31" s="16"/>
    </row>
    <row r="32" spans="1:10">
      <c r="A32" s="12"/>
      <c r="B32" s="18"/>
      <c r="C32" s="14" t="s">
        <v>28</v>
      </c>
      <c r="D32" s="20">
        <f>0.018*D31</f>
        <v>4055988.5656199995</v>
      </c>
      <c r="E32" s="20">
        <f>0.018*E31</f>
        <v>231232.10616</v>
      </c>
      <c r="F32" s="21"/>
      <c r="G32" s="21"/>
      <c r="H32" s="20">
        <f t="shared" ref="H32:H37" si="3">SUM(D32:G32)</f>
        <v>4287220.6717799995</v>
      </c>
      <c r="I32" s="16"/>
      <c r="J32" s="16"/>
    </row>
    <row r="33" spans="1:10" ht="1.5" hidden="1" customHeight="1">
      <c r="A33" s="17"/>
      <c r="B33" s="18"/>
      <c r="C33" s="14" t="s">
        <v>29</v>
      </c>
      <c r="D33" s="20">
        <f>D31+D32</f>
        <v>229388686.65562001</v>
      </c>
      <c r="E33" s="20">
        <f>E31+E32</f>
        <v>13077460.226160001</v>
      </c>
      <c r="F33" s="20">
        <f>F31+F32</f>
        <v>12690114.41</v>
      </c>
      <c r="G33" s="20"/>
      <c r="H33" s="20">
        <f t="shared" si="3"/>
        <v>255156261.29177999</v>
      </c>
      <c r="I33" s="15"/>
      <c r="J33" s="16"/>
    </row>
    <row r="34" spans="1:10" ht="38.25">
      <c r="A34" s="12"/>
      <c r="B34" s="18"/>
      <c r="C34" s="14" t="s">
        <v>30</v>
      </c>
      <c r="D34" s="20">
        <f>0.022*D33</f>
        <v>5046551.1064236397</v>
      </c>
      <c r="E34" s="20">
        <f>0.022*E33</f>
        <v>287704.12497552001</v>
      </c>
      <c r="F34" s="21"/>
      <c r="G34" s="21"/>
      <c r="H34" s="20">
        <f t="shared" si="3"/>
        <v>5334255.2313991599</v>
      </c>
      <c r="I34" s="21"/>
      <c r="J34" s="16"/>
    </row>
    <row r="35" spans="1:10" ht="25.5" hidden="1">
      <c r="A35" s="17"/>
      <c r="B35" s="18"/>
      <c r="C35" s="14" t="s">
        <v>31</v>
      </c>
      <c r="D35" s="20">
        <f>D34+D33</f>
        <v>234435237.76204365</v>
      </c>
      <c r="E35" s="20">
        <f>E34+E33</f>
        <v>13365164.35113552</v>
      </c>
      <c r="F35" s="20">
        <f>F34+F33</f>
        <v>12690114.41</v>
      </c>
      <c r="G35" s="20"/>
      <c r="H35" s="20">
        <f t="shared" si="3"/>
        <v>260490516.52317917</v>
      </c>
      <c r="I35" s="20"/>
      <c r="J35" s="16"/>
    </row>
    <row r="36" spans="1:10">
      <c r="A36" s="12"/>
      <c r="B36" s="18"/>
      <c r="C36" s="14" t="s">
        <v>50</v>
      </c>
      <c r="D36" s="20">
        <f>0.02*D35</f>
        <v>4688704.7552408734</v>
      </c>
      <c r="E36" s="20">
        <f t="shared" ref="E36:F36" si="4">0.02*E35</f>
        <v>267303.28702271043</v>
      </c>
      <c r="F36" s="20">
        <f t="shared" si="4"/>
        <v>253802.28820000001</v>
      </c>
      <c r="G36" s="20"/>
      <c r="H36" s="20">
        <f t="shared" si="3"/>
        <v>5209810.3304635845</v>
      </c>
      <c r="I36" s="21"/>
      <c r="J36" s="16"/>
    </row>
    <row r="37" spans="1:10" hidden="1">
      <c r="A37" s="17"/>
      <c r="B37" s="18"/>
      <c r="C37" s="26" t="s">
        <v>35</v>
      </c>
      <c r="D37" s="28">
        <f>D36+D35</f>
        <v>239123942.51728454</v>
      </c>
      <c r="E37" s="28">
        <f>E36+E35</f>
        <v>13632467.63815823</v>
      </c>
      <c r="F37" s="28">
        <f>F36+F35</f>
        <v>12943916.6982</v>
      </c>
      <c r="G37" s="30"/>
      <c r="H37" s="28">
        <f t="shared" si="3"/>
        <v>265700326.85364276</v>
      </c>
      <c r="I37" s="20"/>
      <c r="J37" s="16"/>
    </row>
    <row r="38" spans="1:10">
      <c r="A38" s="17"/>
      <c r="B38" s="18"/>
      <c r="C38" s="31" t="s">
        <v>56</v>
      </c>
      <c r="D38" s="16">
        <f>0.18*D37</f>
        <v>43042309.653111219</v>
      </c>
      <c r="E38" s="16">
        <f t="shared" ref="E38:F38" si="5">0.18*E37</f>
        <v>2453844.1748684812</v>
      </c>
      <c r="F38" s="16">
        <f t="shared" si="5"/>
        <v>2329905.0056759999</v>
      </c>
      <c r="G38" s="16"/>
      <c r="H38" s="16">
        <f>SUM(D38:F38)</f>
        <v>47826058.8336557</v>
      </c>
      <c r="I38" s="16"/>
      <c r="J38" s="16"/>
    </row>
    <row r="39" spans="1:10" ht="14.25">
      <c r="A39" s="17"/>
      <c r="B39" s="18"/>
      <c r="C39" s="32" t="s">
        <v>57</v>
      </c>
      <c r="D39" s="33">
        <f>D38+D37</f>
        <v>282166252.17039573</v>
      </c>
      <c r="E39" s="33">
        <f t="shared" ref="E39:F39" si="6">E38+E37</f>
        <v>16086311.813026711</v>
      </c>
      <c r="F39" s="33">
        <f t="shared" si="6"/>
        <v>15273821.703876</v>
      </c>
      <c r="G39" s="33"/>
      <c r="H39" s="33">
        <f>SUM(D39:F39)</f>
        <v>313526385.68729848</v>
      </c>
      <c r="I39" s="16"/>
      <c r="J39" s="16"/>
    </row>
  </sheetData>
  <mergeCells count="14">
    <mergeCell ref="J11:J14"/>
    <mergeCell ref="C2:I2"/>
    <mergeCell ref="E12:E14"/>
    <mergeCell ref="D8:F8"/>
    <mergeCell ref="G10:H10"/>
    <mergeCell ref="I11:I14"/>
    <mergeCell ref="A11:A14"/>
    <mergeCell ref="B11:B14"/>
    <mergeCell ref="C11:C14"/>
    <mergeCell ref="D12:D14"/>
    <mergeCell ref="D11:H11"/>
    <mergeCell ref="F12:F14"/>
    <mergeCell ref="G12:G14"/>
    <mergeCell ref="H12:H14"/>
  </mergeCells>
  <phoneticPr fontId="0" type="noConversion"/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Пользователь Windows</cp:lastModifiedBy>
  <cp:lastPrinted>2011-03-22T06:01:11Z</cp:lastPrinted>
  <dcterms:created xsi:type="dcterms:W3CDTF">2002-03-25T05:35:56Z</dcterms:created>
  <dcterms:modified xsi:type="dcterms:W3CDTF">2011-03-22T11:12:26Z</dcterms:modified>
</cp:coreProperties>
</file>