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Titles" localSheetId="0">'Сводный сметный расчет'!$24:$24</definedName>
  </definedNames>
  <calcPr calcId="125725"/>
</workbook>
</file>

<file path=xl/calcChain.xml><?xml version="1.0" encoding="utf-8"?>
<calcChain xmlns="http://schemas.openxmlformats.org/spreadsheetml/2006/main">
  <c r="H66" i="1"/>
  <c r="H65"/>
  <c r="E65"/>
  <c r="F65"/>
  <c r="G65"/>
  <c r="D65"/>
  <c r="E64"/>
  <c r="F64"/>
  <c r="G64"/>
  <c r="D64"/>
  <c r="G57" l="1"/>
  <c r="H56"/>
  <c r="E27" l="1"/>
  <c r="D27"/>
  <c r="H54"/>
  <c r="H55"/>
  <c r="H47"/>
  <c r="H42"/>
  <c r="E44"/>
  <c r="F44"/>
  <c r="D44"/>
  <c r="E40"/>
  <c r="D40"/>
  <c r="H35"/>
  <c r="E36"/>
  <c r="D36"/>
  <c r="H32"/>
  <c r="E33"/>
  <c r="F33"/>
  <c r="D33"/>
  <c r="E30"/>
  <c r="F30"/>
  <c r="D30"/>
  <c r="F45" l="1"/>
  <c r="F51" s="1"/>
  <c r="F58" s="1"/>
  <c r="H40"/>
  <c r="H33"/>
  <c r="H36"/>
  <c r="D45"/>
  <c r="H44"/>
  <c r="H30"/>
  <c r="H27"/>
  <c r="E45"/>
  <c r="E48" s="1"/>
  <c r="D48" l="1"/>
  <c r="D49" s="1"/>
  <c r="F60"/>
  <c r="D50"/>
  <c r="E49"/>
  <c r="E50"/>
  <c r="E51" s="1"/>
  <c r="H45"/>
  <c r="H48" l="1"/>
  <c r="F61"/>
  <c r="D51"/>
  <c r="H50"/>
  <c r="H49"/>
  <c r="E53"/>
  <c r="E57" s="1"/>
  <c r="E58" s="1"/>
  <c r="E60" s="1"/>
  <c r="E61" s="1"/>
  <c r="H62" l="1"/>
  <c r="H51"/>
  <c r="D53"/>
  <c r="D57" l="1"/>
  <c r="H57" s="1"/>
  <c r="H53"/>
  <c r="D58" l="1"/>
  <c r="G58"/>
  <c r="H58" l="1"/>
  <c r="G60"/>
  <c r="G61" s="1"/>
  <c r="D60"/>
  <c r="D61" l="1"/>
  <c r="H60" l="1"/>
  <c r="H61" s="1"/>
  <c r="H64" l="1"/>
</calcChain>
</file>

<file path=xl/sharedStrings.xml><?xml version="1.0" encoding="utf-8"?>
<sst xmlns="http://schemas.openxmlformats.org/spreadsheetml/2006/main" count="78" uniqueCount="77">
  <si>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</si>
  <si>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</si>
  <si>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</si>
  <si>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</si>
  <si>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</si>
  <si>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строительных работ</t>
  </si>
  <si>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</si>
  <si>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</si>
  <si>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</si>
  <si>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</si>
  <si>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</si>
  <si>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</si>
  <si>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"Утвержден" «    »________________201_г.</t>
  </si>
  <si>
    <t>Глава 1. Подготовка территории строительства</t>
  </si>
  <si>
    <t>Подготовка территории строительства</t>
  </si>
  <si>
    <t>Итого по Главе 1</t>
  </si>
  <si>
    <t>Глава 2. Основные объекты строительства</t>
  </si>
  <si>
    <t>Здание гимназии</t>
  </si>
  <si>
    <t>Итого по Главе 2</t>
  </si>
  <si>
    <t>Глава 4. Объекты энергетического хозяйства</t>
  </si>
  <si>
    <t>Кабельная линия 0,4 кВт</t>
  </si>
  <si>
    <t>Итого по Главе 4</t>
  </si>
  <si>
    <t>Глава 5. Объекты транспортного хозяйства и связи</t>
  </si>
  <si>
    <t>Лок см' 05-01</t>
  </si>
  <si>
    <t>Наружные сети телефона и радио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</si>
  <si>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</si>
  <si>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</si>
  <si>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Об.см' 06-01</t>
  </si>
  <si>
    <t>Наружные сети водопровода и канализации</t>
  </si>
  <si>
    <t>Об.см' 06-02</t>
  </si>
  <si>
    <t>Наружные сети теплоснабжения</t>
  </si>
  <si>
    <t>Итого по Главе 6</t>
  </si>
  <si>
    <t>Глава 7. Благоустройство и озеленение территории</t>
  </si>
  <si>
    <t>Лок см' 07-01</t>
  </si>
  <si>
    <t>Вертикальная планировка</t>
  </si>
  <si>
    <t>Благоустройство территории</t>
  </si>
  <si>
    <t>Итого по Главе 7</t>
  </si>
  <si>
    <t>Итого по Главам 1-7</t>
  </si>
  <si>
    <t>Глава 8. Временные здания и сооружения</t>
  </si>
  <si>
    <t>Временное электроснабжение</t>
  </si>
  <si>
    <t>ГСН81-05-01-2001</t>
  </si>
  <si>
    <t>Временные здания и сооружения 1,8%</t>
  </si>
  <si>
    <t>Итого по Главе 8</t>
  </si>
  <si>
    <t>Итого по Главам 1-8</t>
  </si>
  <si>
    <t>Глава 9. Прочие работы и затраты</t>
  </si>
  <si>
    <t>ГСНр81-05-02-2001</t>
  </si>
  <si>
    <t>Дополнительные затраты при производстве строительно-монтажных работ в зимнее время 2,2%</t>
  </si>
  <si>
    <t>Итого по Главе 9</t>
  </si>
  <si>
    <t>Итого по Главам 1-9</t>
  </si>
  <si>
    <t>Лок см' 12-01</t>
  </si>
  <si>
    <t>Статистическое испытание свай №06.220.343.500</t>
  </si>
  <si>
    <t>Непредвиденные затраты</t>
  </si>
  <si>
    <t>МДС 81-35.2004 п.4.96</t>
  </si>
  <si>
    <t>Непредвиденные затраты 2%</t>
  </si>
  <si>
    <t>Налоги и обязательные платежи</t>
  </si>
  <si>
    <t>Письмо МНС РФ№ОС-6-03/1316</t>
  </si>
  <si>
    <t>Средства на покрытие затрат по уплате НДС 18%</t>
  </si>
  <si>
    <t>Новый корпус МОУ "Гимназия №11 им. С.П.Дягилева" по ул. Сибирская,33 в Ленинском районе г. Перми</t>
  </si>
  <si>
    <t>Лок см' 10-02</t>
  </si>
  <si>
    <t>Пусконаладочные работы. АПС</t>
  </si>
  <si>
    <t>Пусконаладочные работы. Вентиляция</t>
  </si>
  <si>
    <t>в том числе возвратных сумм 15%</t>
  </si>
  <si>
    <t>в том числе возвратных сумм:</t>
  </si>
  <si>
    <t>Всего с НДС:</t>
  </si>
  <si>
    <t>Об.см' 02-01 изм.1</t>
  </si>
  <si>
    <t>Об.см' 07-02 изм.1</t>
  </si>
  <si>
    <t>Лок см' 09-01 изм.1</t>
  </si>
  <si>
    <t>Итого с непредвиденными:</t>
  </si>
  <si>
    <t>СВОДНЫЙ СМЕТНЫЙ РАСЧЕТ СТОИМОСТИ СТРОИТЕЛЬСТВА №27-2010 изм.2</t>
  </si>
  <si>
    <t>Лок см' 04-01-01</t>
  </si>
  <si>
    <t>Лок см' 10-01 изм.1</t>
  </si>
  <si>
    <t>Об.см' 01-01 изм.1</t>
  </si>
  <si>
    <t>Составлен в  уровне  цен по состоянию на 4 квартал 2010 г.</t>
  </si>
  <si>
    <t>В том числе возвратных сумм 840 593,79  руб.</t>
  </si>
  <si>
    <t>Сводный сметный расчет в сумме 342 269 943,83  руб., в т.ч. НДС   52 210 669,40  руб.</t>
  </si>
  <si>
    <t>Сметная стоимость,  руб.</t>
  </si>
  <si>
    <t>Общая сметная стоимость,  руб.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</si>
</sst>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right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/>
    </xf>
    <xf numFmtId="49" fontId="3" fillId="0" borderId="1" xfId="0" applyNumberFormat="1" applyFont="1" applyBorder="1" applyAlignment="1">
      <alignment horizontal="left" vertical="top" wrapText="1"/>
    </xf>
    <xf numFmtId="4" fontId="3" fillId="0" borderId="0" xfId="0" applyNumberFormat="1" applyFont="1" applyAlignment="1">
      <alignment horizontal="right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67"/>
  <sheetViews>
    <sheetView showGridLines="0" tabSelected="1" topLeftCell="A37" workbookViewId="0">
      <selection activeCell="H26" sqref="H26"/>
    </sheetView>
  </sheetViews>
  <sheetFormatPr defaultRowHeight="12.75"/>
  <cols>
    <col min="1" max="1" width="5" style="8" customWidth="1"/>
    <col min="2" max="2" width="17.85546875" style="12" customWidth="1"/>
    <col min="3" max="3" width="44.28515625" style="9" customWidth="1"/>
    <col min="4" max="4" width="14.5703125" style="4" customWidth="1"/>
    <col min="5" max="5" width="13" style="4" customWidth="1"/>
    <col min="6" max="6" width="13.42578125" style="4" customWidth="1"/>
    <col min="7" max="7" width="13.28515625" style="4" customWidth="1"/>
    <col min="8" max="8" width="13.85546875" style="4" customWidth="1"/>
  </cols>
  <sheetData>
    <row r="1" spans="2:8">
      <c r="D1" s="1"/>
      <c r="E1" s="1"/>
      <c r="F1" s="1"/>
      <c r="G1" s="1"/>
      <c r="H1" s="7" t="s">
        <v>6</v>
      </c>
    </row>
    <row r="2" spans="2:8">
      <c r="B2" s="12" t="s">
        <v>7</v>
      </c>
      <c r="C2" s="10"/>
      <c r="D2" s="2"/>
      <c r="E2" s="2"/>
      <c r="F2" s="2"/>
      <c r="G2" s="2"/>
      <c r="H2" s="1"/>
    </row>
    <row r="3" spans="2:8">
      <c r="D3" s="5" t="s">
        <v>8</v>
      </c>
      <c r="F3" s="1"/>
      <c r="G3" s="1"/>
      <c r="H3" s="1"/>
    </row>
    <row r="4" spans="2:8">
      <c r="B4" s="12" t="s">
        <v>12</v>
      </c>
      <c r="C4" s="11"/>
      <c r="D4" s="1"/>
      <c r="E4" s="5"/>
      <c r="F4" s="1"/>
      <c r="G4" s="1"/>
      <c r="H4" s="1"/>
    </row>
    <row r="5" spans="2:8">
      <c r="D5" s="1"/>
      <c r="E5" s="5"/>
      <c r="F5" s="1"/>
      <c r="G5" s="1"/>
      <c r="H5" s="1"/>
    </row>
    <row r="6" spans="2:8">
      <c r="B6" s="24" t="s">
        <v>74</v>
      </c>
      <c r="D6" s="1"/>
      <c r="E6" s="5"/>
      <c r="F6" s="1"/>
      <c r="G6" s="1"/>
      <c r="H6" s="1"/>
    </row>
    <row r="7" spans="2:8">
      <c r="B7" s="24" t="s">
        <v>73</v>
      </c>
      <c r="D7" s="1"/>
      <c r="E7" s="1"/>
      <c r="F7" s="1"/>
      <c r="G7" s="1"/>
      <c r="H7" s="1"/>
    </row>
    <row r="8" spans="2:8">
      <c r="C8" s="10"/>
      <c r="D8" s="2"/>
      <c r="E8" s="6"/>
      <c r="F8" s="2"/>
      <c r="G8" s="2"/>
      <c r="H8" s="1"/>
    </row>
    <row r="9" spans="2:8">
      <c r="D9" s="5" t="s">
        <v>9</v>
      </c>
      <c r="F9" s="1"/>
      <c r="G9" s="1"/>
      <c r="H9" s="1"/>
    </row>
    <row r="10" spans="2:8">
      <c r="D10" s="1"/>
      <c r="E10" s="5"/>
      <c r="F10" s="1"/>
      <c r="G10" s="1"/>
      <c r="H10" s="1"/>
    </row>
    <row r="11" spans="2:8">
      <c r="G11" s="1"/>
      <c r="H11" s="1"/>
    </row>
    <row r="12" spans="2:8">
      <c r="B12" s="21"/>
      <c r="C12" s="21"/>
      <c r="D12" s="26" t="s">
        <v>68</v>
      </c>
      <c r="E12" s="21"/>
      <c r="F12" s="22"/>
      <c r="G12" s="22"/>
      <c r="H12" s="1"/>
    </row>
    <row r="13" spans="2:8">
      <c r="B13" s="21"/>
      <c r="C13" s="21"/>
      <c r="D13" s="23"/>
      <c r="E13" s="21"/>
      <c r="F13" s="22"/>
      <c r="G13" s="22"/>
      <c r="H13" s="1"/>
    </row>
    <row r="14" spans="2:8">
      <c r="B14" s="21"/>
      <c r="C14" s="40" t="s">
        <v>57</v>
      </c>
      <c r="D14" s="40"/>
      <c r="E14" s="40"/>
      <c r="F14" s="40"/>
      <c r="G14" s="40"/>
      <c r="H14" s="1"/>
    </row>
    <row r="15" spans="2:8">
      <c r="B15" s="21"/>
      <c r="C15" s="21"/>
      <c r="D15" s="25" t="s">
        <v>0</v>
      </c>
      <c r="E15" s="21"/>
      <c r="F15" s="22"/>
      <c r="G15" s="22"/>
      <c r="H15" s="1"/>
    </row>
    <row r="16" spans="2:8">
      <c r="B16" s="21"/>
      <c r="C16" s="21"/>
      <c r="D16" s="21"/>
      <c r="E16" s="21"/>
      <c r="F16" s="21"/>
      <c r="G16" s="21"/>
      <c r="H16" s="1"/>
    </row>
    <row r="17" spans="1:8">
      <c r="C17" s="21"/>
      <c r="D17" s="23"/>
      <c r="E17" s="22"/>
      <c r="F17" s="22"/>
      <c r="G17" s="22"/>
      <c r="H17" s="1"/>
    </row>
    <row r="18" spans="1:8">
      <c r="B18" s="39" t="s">
        <v>72</v>
      </c>
      <c r="D18" s="3"/>
      <c r="E18" s="1"/>
      <c r="F18" s="1"/>
      <c r="G18" s="1"/>
      <c r="H18" s="1"/>
    </row>
    <row r="19" spans="1:8">
      <c r="D19" s="1"/>
      <c r="E19" s="1"/>
      <c r="F19" s="1"/>
      <c r="G19" s="1"/>
      <c r="H19" s="1"/>
    </row>
    <row r="20" spans="1:8" ht="12.75" customHeight="1">
      <c r="A20" s="44" t="s">
        <v>1</v>
      </c>
      <c r="B20" s="45" t="s">
        <v>10</v>
      </c>
      <c r="C20" s="44" t="s">
        <v>11</v>
      </c>
      <c r="D20" s="46" t="s">
        <v>75</v>
      </c>
      <c r="E20" s="46"/>
      <c r="F20" s="46"/>
      <c r="G20" s="46"/>
      <c r="H20" s="44" t="s">
        <v>76</v>
      </c>
    </row>
    <row r="21" spans="1:8">
      <c r="A21" s="44"/>
      <c r="B21" s="45"/>
      <c r="C21" s="44"/>
      <c r="D21" s="44" t="s">
        <v>5</v>
      </c>
      <c r="E21" s="44" t="s">
        <v>2</v>
      </c>
      <c r="F21" s="44" t="s">
        <v>3</v>
      </c>
      <c r="G21" s="44" t="s">
        <v>4</v>
      </c>
      <c r="H21" s="44"/>
    </row>
    <row r="22" spans="1:8">
      <c r="A22" s="44"/>
      <c r="B22" s="45"/>
      <c r="C22" s="44"/>
      <c r="D22" s="44"/>
      <c r="E22" s="44"/>
      <c r="F22" s="44"/>
      <c r="G22" s="44"/>
      <c r="H22" s="44"/>
    </row>
    <row r="23" spans="1:8">
      <c r="A23" s="44"/>
      <c r="B23" s="45"/>
      <c r="C23" s="44"/>
      <c r="D23" s="44"/>
      <c r="E23" s="44"/>
      <c r="F23" s="44"/>
      <c r="G23" s="44"/>
      <c r="H23" s="44"/>
    </row>
    <row r="24" spans="1:8">
      <c r="A24" s="13">
        <v>1</v>
      </c>
      <c r="B24" s="14">
        <v>2</v>
      </c>
      <c r="C24" s="13">
        <v>3</v>
      </c>
      <c r="D24" s="13">
        <v>4</v>
      </c>
      <c r="E24" s="13">
        <v>5</v>
      </c>
      <c r="F24" s="13">
        <v>6</v>
      </c>
      <c r="G24" s="13">
        <v>7</v>
      </c>
      <c r="H24" s="13">
        <v>8</v>
      </c>
    </row>
    <row r="25" spans="1:8">
      <c r="A25" s="41" t="s">
        <v>13</v>
      </c>
      <c r="B25" s="42"/>
      <c r="C25" s="43"/>
      <c r="D25" s="43"/>
      <c r="E25" s="43"/>
      <c r="F25" s="43"/>
      <c r="G25" s="43"/>
      <c r="H25" s="43"/>
    </row>
    <row r="26" spans="1:8">
      <c r="A26" s="15">
        <v>1</v>
      </c>
      <c r="B26" s="36" t="s">
        <v>71</v>
      </c>
      <c r="C26" s="17" t="s">
        <v>14</v>
      </c>
      <c r="D26" s="30">
        <v>4290313</v>
      </c>
      <c r="E26" s="30">
        <v>2395949</v>
      </c>
      <c r="F26" s="31"/>
      <c r="G26" s="31"/>
      <c r="H26" s="30">
        <v>6686262</v>
      </c>
    </row>
    <row r="27" spans="1:8">
      <c r="A27" s="19"/>
      <c r="B27" s="20"/>
      <c r="C27" s="17" t="s">
        <v>15</v>
      </c>
      <c r="D27" s="30">
        <f>D26</f>
        <v>4290313</v>
      </c>
      <c r="E27" s="30">
        <f>E26</f>
        <v>2395949</v>
      </c>
      <c r="F27" s="30"/>
      <c r="G27" s="30"/>
      <c r="H27" s="30">
        <f t="shared" ref="H26:H27" si="0">SUM(D27:G27)</f>
        <v>6686262</v>
      </c>
    </row>
    <row r="28" spans="1:8">
      <c r="A28" s="41" t="s">
        <v>16</v>
      </c>
      <c r="B28" s="42"/>
      <c r="C28" s="43"/>
      <c r="D28" s="43"/>
      <c r="E28" s="43"/>
      <c r="F28" s="43"/>
      <c r="G28" s="43"/>
      <c r="H28" s="43"/>
    </row>
    <row r="29" spans="1:8">
      <c r="A29" s="15">
        <v>2</v>
      </c>
      <c r="B29" s="16" t="s">
        <v>64</v>
      </c>
      <c r="C29" s="17" t="s">
        <v>17</v>
      </c>
      <c r="D29" s="30">
        <v>225332698.09</v>
      </c>
      <c r="E29" s="30">
        <v>12846228.120000001</v>
      </c>
      <c r="F29" s="30">
        <v>12690114.41</v>
      </c>
      <c r="G29" s="31"/>
      <c r="H29" s="30">
        <v>250869040.62</v>
      </c>
    </row>
    <row r="30" spans="1:8">
      <c r="A30" s="19"/>
      <c r="B30" s="20"/>
      <c r="C30" s="17" t="s">
        <v>18</v>
      </c>
      <c r="D30" s="30">
        <f>D29</f>
        <v>225332698.09</v>
      </c>
      <c r="E30" s="30">
        <f t="shared" ref="E30:F30" si="1">E29</f>
        <v>12846228.120000001</v>
      </c>
      <c r="F30" s="30">
        <f t="shared" si="1"/>
        <v>12690114.41</v>
      </c>
      <c r="G30" s="31"/>
      <c r="H30" s="30">
        <f>SUM(D30:G30)</f>
        <v>250869040.62</v>
      </c>
    </row>
    <row r="31" spans="1:8">
      <c r="A31" s="41" t="s">
        <v>19</v>
      </c>
      <c r="B31" s="42"/>
      <c r="C31" s="43"/>
      <c r="D31" s="43"/>
      <c r="E31" s="43"/>
      <c r="F31" s="43"/>
      <c r="G31" s="43"/>
      <c r="H31" s="43"/>
    </row>
    <row r="32" spans="1:8">
      <c r="A32" s="15">
        <v>3</v>
      </c>
      <c r="B32" s="32" t="s">
        <v>69</v>
      </c>
      <c r="C32" s="17" t="s">
        <v>20</v>
      </c>
      <c r="D32" s="30">
        <v>257022</v>
      </c>
      <c r="E32" s="30">
        <v>709704</v>
      </c>
      <c r="F32" s="30">
        <v>27751</v>
      </c>
      <c r="G32" s="31"/>
      <c r="H32" s="30">
        <f>SUM(D32:G32)</f>
        <v>994477</v>
      </c>
    </row>
    <row r="33" spans="1:8">
      <c r="A33" s="19"/>
      <c r="B33" s="20"/>
      <c r="C33" s="17" t="s">
        <v>21</v>
      </c>
      <c r="D33" s="30">
        <f>D32</f>
        <v>257022</v>
      </c>
      <c r="E33" s="30">
        <f t="shared" ref="E33:F33" si="2">E32</f>
        <v>709704</v>
      </c>
      <c r="F33" s="30">
        <f t="shared" si="2"/>
        <v>27751</v>
      </c>
      <c r="G33" s="31"/>
      <c r="H33" s="30">
        <f>SUM(D33:G33)</f>
        <v>994477</v>
      </c>
    </row>
    <row r="34" spans="1:8">
      <c r="A34" s="41" t="s">
        <v>22</v>
      </c>
      <c r="B34" s="42"/>
      <c r="C34" s="43"/>
      <c r="D34" s="43"/>
      <c r="E34" s="43"/>
      <c r="F34" s="43"/>
      <c r="G34" s="43"/>
      <c r="H34" s="43"/>
    </row>
    <row r="35" spans="1:8">
      <c r="A35" s="15">
        <v>4</v>
      </c>
      <c r="B35" s="16" t="s">
        <v>23</v>
      </c>
      <c r="C35" s="17" t="s">
        <v>24</v>
      </c>
      <c r="D35" s="30">
        <v>35929</v>
      </c>
      <c r="E35" s="30">
        <v>17345</v>
      </c>
      <c r="F35" s="31"/>
      <c r="G35" s="31"/>
      <c r="H35" s="30">
        <f>SUM(D35:G35)</f>
        <v>53274</v>
      </c>
    </row>
    <row r="36" spans="1:8">
      <c r="A36" s="19"/>
      <c r="B36" s="20"/>
      <c r="C36" s="17" t="s">
        <v>25</v>
      </c>
      <c r="D36" s="30">
        <f>D35</f>
        <v>35929</v>
      </c>
      <c r="E36" s="30">
        <f>E35</f>
        <v>17345</v>
      </c>
      <c r="F36" s="31"/>
      <c r="G36" s="31"/>
      <c r="H36" s="30">
        <f>SUM(D36:G36)</f>
        <v>53274</v>
      </c>
    </row>
    <row r="37" spans="1:8">
      <c r="A37" s="41" t="s">
        <v>26</v>
      </c>
      <c r="B37" s="42"/>
      <c r="C37" s="43"/>
      <c r="D37" s="43"/>
      <c r="E37" s="43"/>
      <c r="F37" s="43"/>
      <c r="G37" s="43"/>
      <c r="H37" s="43"/>
    </row>
    <row r="38" spans="1:8">
      <c r="A38" s="15">
        <v>5</v>
      </c>
      <c r="B38" s="16" t="s">
        <v>27</v>
      </c>
      <c r="C38" s="17" t="s">
        <v>28</v>
      </c>
      <c r="D38" s="30">
        <v>1441625</v>
      </c>
      <c r="E38" s="31"/>
      <c r="F38" s="31"/>
      <c r="G38" s="31"/>
      <c r="H38" s="30">
        <v>1441625</v>
      </c>
    </row>
    <row r="39" spans="1:8">
      <c r="A39" s="15">
        <v>6</v>
      </c>
      <c r="B39" s="16" t="s">
        <v>29</v>
      </c>
      <c r="C39" s="17" t="s">
        <v>30</v>
      </c>
      <c r="D39" s="30">
        <v>281798</v>
      </c>
      <c r="E39" s="30">
        <v>3156</v>
      </c>
      <c r="F39" s="31"/>
      <c r="G39" s="31"/>
      <c r="H39" s="30">
        <v>284954</v>
      </c>
    </row>
    <row r="40" spans="1:8">
      <c r="A40" s="19"/>
      <c r="B40" s="20"/>
      <c r="C40" s="17" t="s">
        <v>31</v>
      </c>
      <c r="D40" s="30">
        <f>SUM(D38:D39)</f>
        <v>1723423</v>
      </c>
      <c r="E40" s="30">
        <f>SUM(E38:E39)</f>
        <v>3156</v>
      </c>
      <c r="F40" s="31"/>
      <c r="G40" s="31"/>
      <c r="H40" s="30">
        <f t="shared" ref="H39:H40" si="3">SUM(D40:G40)</f>
        <v>1726579</v>
      </c>
    </row>
    <row r="41" spans="1:8">
      <c r="A41" s="41" t="s">
        <v>32</v>
      </c>
      <c r="B41" s="42"/>
      <c r="C41" s="43"/>
      <c r="D41" s="43"/>
      <c r="E41" s="43"/>
      <c r="F41" s="43"/>
      <c r="G41" s="43"/>
      <c r="H41" s="43"/>
    </row>
    <row r="42" spans="1:8">
      <c r="A42" s="15">
        <v>7</v>
      </c>
      <c r="B42" s="16" t="s">
        <v>33</v>
      </c>
      <c r="C42" s="17" t="s">
        <v>34</v>
      </c>
      <c r="D42" s="30">
        <v>486028</v>
      </c>
      <c r="E42" s="31"/>
      <c r="F42" s="31"/>
      <c r="G42" s="31"/>
      <c r="H42" s="30">
        <f>SUM(D42:G42)</f>
        <v>486028</v>
      </c>
    </row>
    <row r="43" spans="1:8">
      <c r="A43" s="15">
        <v>8</v>
      </c>
      <c r="B43" s="16" t="s">
        <v>65</v>
      </c>
      <c r="C43" s="17" t="s">
        <v>35</v>
      </c>
      <c r="D43" s="30">
        <v>10269739</v>
      </c>
      <c r="E43" s="30">
        <v>298994</v>
      </c>
      <c r="F43" s="30">
        <v>691023</v>
      </c>
      <c r="G43" s="31"/>
      <c r="H43" s="30">
        <v>11259756</v>
      </c>
    </row>
    <row r="44" spans="1:8">
      <c r="A44" s="19"/>
      <c r="B44" s="20"/>
      <c r="C44" s="17" t="s">
        <v>36</v>
      </c>
      <c r="D44" s="30">
        <f>SUM(D42:D43)</f>
        <v>10755767</v>
      </c>
      <c r="E44" s="30">
        <f t="shared" ref="E44:F44" si="4">SUM(E42:E43)</f>
        <v>298994</v>
      </c>
      <c r="F44" s="30">
        <f t="shared" si="4"/>
        <v>691023</v>
      </c>
      <c r="G44" s="31"/>
      <c r="H44" s="30">
        <f t="shared" ref="H43:H45" si="5">SUM(D44:G44)</f>
        <v>11745784</v>
      </c>
    </row>
    <row r="45" spans="1:8">
      <c r="A45" s="19"/>
      <c r="B45" s="20"/>
      <c r="C45" s="17" t="s">
        <v>37</v>
      </c>
      <c r="D45" s="30">
        <f>D44+D40+D36+D33+D30+D27</f>
        <v>242395152.09</v>
      </c>
      <c r="E45" s="30">
        <f t="shared" ref="E45:F45" si="6">E44+E40+E36+E33+E30+E27</f>
        <v>16271376.120000001</v>
      </c>
      <c r="F45" s="30">
        <f t="shared" si="6"/>
        <v>13408888.41</v>
      </c>
      <c r="G45" s="30"/>
      <c r="H45" s="30">
        <f t="shared" si="5"/>
        <v>272075416.62</v>
      </c>
    </row>
    <row r="46" spans="1:8">
      <c r="A46" s="41" t="s">
        <v>38</v>
      </c>
      <c r="B46" s="42"/>
      <c r="C46" s="43"/>
      <c r="D46" s="43"/>
      <c r="E46" s="43"/>
      <c r="F46" s="43"/>
      <c r="G46" s="43"/>
      <c r="H46" s="43"/>
    </row>
    <row r="47" spans="1:8">
      <c r="A47" s="15">
        <v>9</v>
      </c>
      <c r="B47" s="16" t="s">
        <v>66</v>
      </c>
      <c r="C47" s="17" t="s">
        <v>39</v>
      </c>
      <c r="D47" s="30">
        <v>440685</v>
      </c>
      <c r="E47" s="30">
        <v>104374</v>
      </c>
      <c r="F47" s="30"/>
      <c r="G47" s="31"/>
      <c r="H47" s="30">
        <f>SUM(D47:G47)</f>
        <v>545059</v>
      </c>
    </row>
    <row r="48" spans="1:8">
      <c r="A48" s="15">
        <v>10</v>
      </c>
      <c r="B48" s="16" t="s">
        <v>40</v>
      </c>
      <c r="C48" s="17" t="s">
        <v>41</v>
      </c>
      <c r="D48" s="30">
        <f>0.018*D45</f>
        <v>4363112.7376199998</v>
      </c>
      <c r="E48" s="30">
        <f>0.018*E45</f>
        <v>292884.77016000001</v>
      </c>
      <c r="F48" s="31"/>
      <c r="G48" s="31"/>
      <c r="H48" s="30">
        <f t="shared" ref="H48:H51" si="7">SUM(D48:G48)</f>
        <v>4655997.5077799996</v>
      </c>
    </row>
    <row r="49" spans="1:10" s="21" customFormat="1">
      <c r="A49" s="15"/>
      <c r="B49" s="16"/>
      <c r="C49" s="17" t="s">
        <v>61</v>
      </c>
      <c r="D49" s="30">
        <f>0.15*D48</f>
        <v>654466.91064299992</v>
      </c>
      <c r="E49" s="30">
        <f>0.15*E48</f>
        <v>43932.715523999999</v>
      </c>
      <c r="F49" s="31"/>
      <c r="G49" s="31"/>
      <c r="H49" s="30">
        <f>SUM(D49:G49)</f>
        <v>698399.62616699992</v>
      </c>
    </row>
    <row r="50" spans="1:10">
      <c r="A50" s="19"/>
      <c r="B50" s="20"/>
      <c r="C50" s="17" t="s">
        <v>42</v>
      </c>
      <c r="D50" s="30">
        <f>SUM(D47:D48)</f>
        <v>4803797.7376199998</v>
      </c>
      <c r="E50" s="30">
        <f>SUM(E47:E48)</f>
        <v>397258.77016000001</v>
      </c>
      <c r="F50" s="30"/>
      <c r="G50" s="31"/>
      <c r="H50" s="30">
        <f t="shared" si="7"/>
        <v>5201056.5077799996</v>
      </c>
    </row>
    <row r="51" spans="1:10">
      <c r="A51" s="19"/>
      <c r="B51" s="20"/>
      <c r="C51" s="17" t="s">
        <v>43</v>
      </c>
      <c r="D51" s="30">
        <f>D50+D45</f>
        <v>247198949.82762</v>
      </c>
      <c r="E51" s="30">
        <f t="shared" ref="E51:F51" si="8">E50+E45</f>
        <v>16668634.890160002</v>
      </c>
      <c r="F51" s="30">
        <f t="shared" si="8"/>
        <v>13408888.41</v>
      </c>
      <c r="G51" s="30"/>
      <c r="H51" s="30">
        <f t="shared" si="7"/>
        <v>277276473.12778002</v>
      </c>
    </row>
    <row r="52" spans="1:10">
      <c r="A52" s="41" t="s">
        <v>44</v>
      </c>
      <c r="B52" s="42"/>
      <c r="C52" s="43"/>
      <c r="D52" s="43"/>
      <c r="E52" s="43"/>
      <c r="F52" s="43"/>
      <c r="G52" s="43"/>
      <c r="H52" s="43"/>
    </row>
    <row r="53" spans="1:10" ht="25.5">
      <c r="A53" s="15">
        <v>11</v>
      </c>
      <c r="B53" s="16" t="s">
        <v>45</v>
      </c>
      <c r="C53" s="17" t="s">
        <v>46</v>
      </c>
      <c r="D53" s="30">
        <f>0.022*D51</f>
        <v>5438376.8962076399</v>
      </c>
      <c r="E53" s="30">
        <f>0.022*E51</f>
        <v>366709.96758352005</v>
      </c>
      <c r="F53" s="31"/>
      <c r="G53" s="31"/>
      <c r="H53" s="30">
        <f>SUM(D53:G53)</f>
        <v>5805086.8637911603</v>
      </c>
    </row>
    <row r="54" spans="1:10" s="21" customFormat="1">
      <c r="A54" s="15">
        <v>12</v>
      </c>
      <c r="B54" s="20" t="s">
        <v>70</v>
      </c>
      <c r="C54" s="17" t="s">
        <v>59</v>
      </c>
      <c r="D54" s="31"/>
      <c r="E54" s="31"/>
      <c r="F54" s="31"/>
      <c r="G54" s="30">
        <v>741065.69</v>
      </c>
      <c r="H54" s="30">
        <f t="shared" ref="H54:H58" si="9">SUM(D54:G54)</f>
        <v>741065.69</v>
      </c>
    </row>
    <row r="55" spans="1:10">
      <c r="A55" s="15">
        <v>13</v>
      </c>
      <c r="B55" s="20" t="s">
        <v>58</v>
      </c>
      <c r="C55" s="17" t="s">
        <v>60</v>
      </c>
      <c r="D55" s="31"/>
      <c r="E55" s="31"/>
      <c r="F55" s="31"/>
      <c r="G55" s="30">
        <v>245766</v>
      </c>
      <c r="H55" s="30">
        <f t="shared" si="9"/>
        <v>245766</v>
      </c>
    </row>
    <row r="56" spans="1:10" s="21" customFormat="1">
      <c r="A56" s="15">
        <v>14</v>
      </c>
      <c r="B56" s="37" t="s">
        <v>49</v>
      </c>
      <c r="C56" s="38" t="s">
        <v>50</v>
      </c>
      <c r="D56" s="30">
        <v>303446</v>
      </c>
      <c r="E56" s="31"/>
      <c r="F56" s="31"/>
      <c r="G56" s="31"/>
      <c r="H56" s="30">
        <f>SUM(D56:G56)</f>
        <v>303446</v>
      </c>
    </row>
    <row r="57" spans="1:10">
      <c r="A57" s="19"/>
      <c r="C57" s="17" t="s">
        <v>47</v>
      </c>
      <c r="D57" s="30">
        <f>SUM(D53:D56)</f>
        <v>5741822.8962076399</v>
      </c>
      <c r="E57" s="30">
        <f>SUM(E53:E56)</f>
        <v>366709.96758352005</v>
      </c>
      <c r="F57" s="30"/>
      <c r="G57" s="30">
        <f>SUM(G53:G56)</f>
        <v>986831.69</v>
      </c>
      <c r="H57" s="30">
        <f>SUM(D57:G57)</f>
        <v>7095364.5537911598</v>
      </c>
    </row>
    <row r="58" spans="1:10">
      <c r="A58" s="19"/>
      <c r="B58" s="20"/>
      <c r="C58" s="17" t="s">
        <v>48</v>
      </c>
      <c r="D58" s="30">
        <f>D57+D51</f>
        <v>252940772.72382763</v>
      </c>
      <c r="E58" s="30">
        <f>E57+E51</f>
        <v>17035344.85774352</v>
      </c>
      <c r="F58" s="30">
        <f>F57+F51</f>
        <v>13408888.41</v>
      </c>
      <c r="G58" s="30">
        <f>G57+G51</f>
        <v>986831.69</v>
      </c>
      <c r="H58" s="30">
        <f t="shared" si="9"/>
        <v>284371837.68157119</v>
      </c>
    </row>
    <row r="59" spans="1:10">
      <c r="A59" s="41" t="s">
        <v>51</v>
      </c>
      <c r="B59" s="42"/>
      <c r="C59" s="43"/>
      <c r="D59" s="43"/>
      <c r="E59" s="43"/>
      <c r="F59" s="43"/>
      <c r="G59" s="43"/>
      <c r="H59" s="43"/>
    </row>
    <row r="60" spans="1:10" s="21" customFormat="1" ht="25.5">
      <c r="A60" s="15">
        <v>15</v>
      </c>
      <c r="B60" s="28" t="s">
        <v>52</v>
      </c>
      <c r="C60" s="29" t="s">
        <v>53</v>
      </c>
      <c r="D60" s="30">
        <f>0.02*D58</f>
        <v>5058815.454476553</v>
      </c>
      <c r="E60" s="30">
        <f t="shared" ref="E60:G60" si="10">0.02*E58</f>
        <v>340706.89715487038</v>
      </c>
      <c r="F60" s="30">
        <f t="shared" si="10"/>
        <v>268177.76819999999</v>
      </c>
      <c r="G60" s="30">
        <f t="shared" si="10"/>
        <v>19736.6338</v>
      </c>
      <c r="H60" s="30">
        <f>SUM(D60:G60)</f>
        <v>5687436.7536314232</v>
      </c>
    </row>
    <row r="61" spans="1:10" s="21" customFormat="1">
      <c r="A61" s="19"/>
      <c r="B61" s="20"/>
      <c r="C61" s="27" t="s">
        <v>67</v>
      </c>
      <c r="D61" s="30">
        <f>D60+D58</f>
        <v>257999588.1783042</v>
      </c>
      <c r="E61" s="30">
        <f t="shared" ref="E61:H61" si="11">E60+E58</f>
        <v>17376051.754898392</v>
      </c>
      <c r="F61" s="30">
        <f t="shared" si="11"/>
        <v>13677066.178200001</v>
      </c>
      <c r="G61" s="30">
        <f t="shared" si="11"/>
        <v>1006568.3237999999</v>
      </c>
      <c r="H61" s="30">
        <f t="shared" si="11"/>
        <v>290059274.4352026</v>
      </c>
    </row>
    <row r="62" spans="1:10" s="21" customFormat="1">
      <c r="A62" s="19"/>
      <c r="B62" s="20"/>
      <c r="C62" s="18" t="s">
        <v>62</v>
      </c>
      <c r="D62" s="30"/>
      <c r="E62" s="30"/>
      <c r="F62" s="30"/>
      <c r="G62" s="30"/>
      <c r="H62" s="30">
        <f>1.02*H49</f>
        <v>712367.61869033996</v>
      </c>
    </row>
    <row r="63" spans="1:10">
      <c r="A63" s="41" t="s">
        <v>54</v>
      </c>
      <c r="B63" s="42"/>
      <c r="C63" s="43"/>
      <c r="D63" s="43"/>
      <c r="E63" s="43"/>
      <c r="F63" s="43"/>
      <c r="G63" s="43"/>
      <c r="H63" s="43"/>
      <c r="J63" s="21"/>
    </row>
    <row r="64" spans="1:10" ht="25.5">
      <c r="A64" s="15">
        <v>16</v>
      </c>
      <c r="B64" s="16" t="s">
        <v>55</v>
      </c>
      <c r="C64" s="17" t="s">
        <v>56</v>
      </c>
      <c r="D64" s="30">
        <f>D61*0.18</f>
        <v>46439925.87209475</v>
      </c>
      <c r="E64" s="30">
        <f t="shared" ref="E64:G64" si="12">E61*0.18</f>
        <v>3127689.3158817105</v>
      </c>
      <c r="F64" s="30">
        <f t="shared" si="12"/>
        <v>2461871.9120760001</v>
      </c>
      <c r="G64" s="30">
        <f t="shared" si="12"/>
        <v>181182.29828399996</v>
      </c>
      <c r="H64" s="30">
        <f>SUM(D64:G64)</f>
        <v>52210669.398336463</v>
      </c>
    </row>
    <row r="65" spans="1:8">
      <c r="A65" s="19"/>
      <c r="B65" s="20"/>
      <c r="C65" s="34" t="s">
        <v>63</v>
      </c>
      <c r="D65" s="35">
        <f>D64+D61</f>
        <v>304439514.05039895</v>
      </c>
      <c r="E65" s="35">
        <f t="shared" ref="E65:G65" si="13">E64+E61</f>
        <v>20503741.070780102</v>
      </c>
      <c r="F65" s="35">
        <f t="shared" si="13"/>
        <v>16138938.090276001</v>
      </c>
      <c r="G65" s="35">
        <f t="shared" si="13"/>
        <v>1187750.6220839999</v>
      </c>
      <c r="H65" s="35">
        <f>SUM(D65:G65)</f>
        <v>342269943.83353907</v>
      </c>
    </row>
    <row r="66" spans="1:8" s="21" customFormat="1">
      <c r="A66" s="19"/>
      <c r="B66" s="20"/>
      <c r="C66" s="17" t="s">
        <v>62</v>
      </c>
      <c r="D66" s="30"/>
      <c r="E66" s="30"/>
      <c r="F66" s="30"/>
      <c r="G66" s="30"/>
      <c r="H66" s="30">
        <f>H62*1.18</f>
        <v>840593.79005460115</v>
      </c>
    </row>
    <row r="67" spans="1:8">
      <c r="H67" s="33"/>
    </row>
  </sheetData>
  <mergeCells count="20">
    <mergeCell ref="A59:H59"/>
    <mergeCell ref="A63:H63"/>
    <mergeCell ref="A25:H25"/>
    <mergeCell ref="A28:H28"/>
    <mergeCell ref="A31:H31"/>
    <mergeCell ref="A34:H34"/>
    <mergeCell ref="A37:H37"/>
    <mergeCell ref="A41:H41"/>
    <mergeCell ref="C14:G14"/>
    <mergeCell ref="A46:H46"/>
    <mergeCell ref="A52:H52"/>
    <mergeCell ref="H20:H23"/>
    <mergeCell ref="A20:A23"/>
    <mergeCell ref="B20:B23"/>
    <mergeCell ref="C20:C23"/>
    <mergeCell ref="D21:D23"/>
    <mergeCell ref="D20:G20"/>
    <mergeCell ref="E21:E23"/>
    <mergeCell ref="F21:F23"/>
    <mergeCell ref="G21:G23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Пользователь Windows</cp:lastModifiedBy>
  <cp:lastPrinted>2011-03-22T11:20:25Z</cp:lastPrinted>
  <dcterms:created xsi:type="dcterms:W3CDTF">2002-03-25T05:35:56Z</dcterms:created>
  <dcterms:modified xsi:type="dcterms:W3CDTF">2011-03-22T11:20:27Z</dcterms:modified>
</cp:coreProperties>
</file>