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ист1" sheetId="2" r:id="rId1"/>
  </sheets>
  <calcPr calcId="124519" fullPrecision="0"/>
</workbook>
</file>

<file path=xl/calcChain.xml><?xml version="1.0" encoding="utf-8"?>
<calcChain xmlns="http://schemas.openxmlformats.org/spreadsheetml/2006/main">
  <c r="G28" i="2"/>
  <c r="G29"/>
  <c r="G30"/>
  <c r="G31"/>
  <c r="G32"/>
  <c r="G33"/>
  <c r="G34"/>
  <c r="G35"/>
  <c r="G36"/>
  <c r="G27"/>
  <c r="E37"/>
  <c r="E39" s="1"/>
  <c r="E40" s="1"/>
  <c r="E41" s="1"/>
  <c r="E43" s="1"/>
  <c r="E44" s="1"/>
  <c r="E45" s="1"/>
  <c r="E47" s="1"/>
  <c r="E48" s="1"/>
  <c r="E49" s="1"/>
  <c r="F37"/>
  <c r="F39" s="1"/>
  <c r="F40" s="1"/>
  <c r="F41" s="1"/>
  <c r="F43" s="1"/>
  <c r="F44" s="1"/>
  <c r="F45" s="1"/>
  <c r="F47" s="1"/>
  <c r="F48" s="1"/>
  <c r="F49" s="1"/>
  <c r="D37"/>
  <c r="G37" s="1"/>
  <c r="D39" l="1"/>
  <c r="D40" l="1"/>
  <c r="G39"/>
  <c r="G40" l="1"/>
  <c r="D41"/>
  <c r="D43" l="1"/>
  <c r="G41"/>
  <c r="G43" l="1"/>
  <c r="D44"/>
  <c r="D45" s="1"/>
  <c r="D47" l="1"/>
  <c r="G44"/>
  <c r="G45" s="1"/>
  <c r="D48" l="1"/>
  <c r="G47"/>
  <c r="G48" l="1"/>
  <c r="D49"/>
  <c r="G49" s="1"/>
</calcChain>
</file>

<file path=xl/sharedStrings.xml><?xml version="1.0" encoding="utf-8"?>
<sst xmlns="http://schemas.openxmlformats.org/spreadsheetml/2006/main" count="62" uniqueCount="60">
  <si>
    <t>(наименование стройки)</t>
  </si>
  <si>
    <t>№ пп</t>
  </si>
  <si>
    <t>монтажных работ</t>
  </si>
  <si>
    <t>оборудования, мебели, инвентаря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</si>
  <si>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</si>
  <si>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</si>
  <si>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</si>
  <si>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</si>
  <si>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</si>
  <si>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</si>
  <si>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</si>
  <si>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Сводный сметный расчет в сумме 113 848 260 руб.</t>
  </si>
  <si>
    <t>Сметная стоимость, руб.</t>
  </si>
  <si>
    <t>Общая сметная стоимость, руб.</t>
  </si>
  <si>
    <t>Глава 2. Основные объекты строительства</t>
  </si>
  <si>
    <t>ЛСР 2-1-1</t>
  </si>
  <si>
    <t>Крематорий</t>
  </si>
  <si>
    <t>ЛСР 2-1-2</t>
  </si>
  <si>
    <t>Водопровод канализация</t>
  </si>
  <si>
    <t>ЛСР 2-1-3</t>
  </si>
  <si>
    <t>Отопление вентиляция</t>
  </si>
  <si>
    <t>ЛСР 2-1-4</t>
  </si>
  <si>
    <t>Электроснабжение</t>
  </si>
  <si>
    <t>ЛСР 6-1</t>
  </si>
  <si>
    <t>Тепловые наружные сети</t>
  </si>
  <si>
    <t>ЛСР 6-2</t>
  </si>
  <si>
    <t>Водопровод, канализация наружные сети</t>
  </si>
  <si>
    <t>ЛСР 6-3</t>
  </si>
  <si>
    <t>Котельная</t>
  </si>
  <si>
    <t>ЛСР 6-4</t>
  </si>
  <si>
    <t>Газопровод наружные сети</t>
  </si>
  <si>
    <t>ЛСР 6-5</t>
  </si>
  <si>
    <t>ЭХЗ</t>
  </si>
  <si>
    <t>ЛСР 7</t>
  </si>
  <si>
    <t>Благоустройство</t>
  </si>
  <si>
    <t>Итого по Главе 2</t>
  </si>
  <si>
    <t>Непредвиденные затраты</t>
  </si>
  <si>
    <t>МДС 81-35.2004 п.4.96</t>
  </si>
  <si>
    <t>Непредвиденные затраты - 2%</t>
  </si>
  <si>
    <t>Итого Непредвиденные затраты</t>
  </si>
  <si>
    <t>Итого с непредвиденными</t>
  </si>
  <si>
    <t>Дополнительные затраты в текущих ценах</t>
  </si>
  <si>
    <t>Итого Дополнительные затраты</t>
  </si>
  <si>
    <t>Итого с учетом доп. затрат</t>
  </si>
  <si>
    <t>Налоги и обязательные платежи</t>
  </si>
  <si>
    <t>МДС 81-35.2004 п.4.100</t>
  </si>
  <si>
    <t>НДС - 18%</t>
  </si>
  <si>
    <t>Итого Налоги</t>
  </si>
  <si>
    <t>Всего по сводному расчету</t>
  </si>
  <si>
    <t>МКУ "Пермблагоустройство"</t>
  </si>
  <si>
    <t>Утверждаю:</t>
  </si>
  <si>
    <t>Директор</t>
  </si>
  <si>
    <t>_______________Е.В. Масалев</t>
  </si>
  <si>
    <t>Согласовано:</t>
  </si>
  <si>
    <t>_______________</t>
  </si>
  <si>
    <t>«    »________________2013 г.</t>
  </si>
  <si>
    <t>Составлена в твердых ценах.</t>
  </si>
  <si>
    <t>Итого с индексацией 10,7%</t>
  </si>
  <si>
    <t>Приложение №__ к м.к. №__ от __________</t>
  </si>
  <si>
    <t>Строительство кладбища  "Восточное" с крематорием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</si>
</sst>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0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3" fontId="1" fillId="0" borderId="2" xfId="0" applyNumberFormat="1" applyFont="1" applyBorder="1" applyAlignment="1">
      <alignment horizontal="right" vertical="top" wrapText="1"/>
    </xf>
    <xf numFmtId="3" fontId="1" fillId="0" borderId="2" xfId="0" applyNumberFormat="1" applyFont="1" applyBorder="1" applyAlignment="1">
      <alignment horizontal="right" vertical="top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/>
    <xf numFmtId="3" fontId="1" fillId="0" borderId="5" xfId="0" applyNumberFormat="1" applyFont="1" applyBorder="1" applyAlignment="1">
      <alignment horizontal="right" vertical="top" wrapText="1"/>
    </xf>
    <xf numFmtId="3" fontId="1" fillId="0" borderId="4" xfId="0" applyNumberFormat="1" applyFont="1" applyBorder="1"/>
    <xf numFmtId="0" fontId="5" fillId="0" borderId="0" xfId="0" applyFont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6"/>
  <sheetViews>
    <sheetView tabSelected="1" workbookViewId="0">
      <selection activeCell="B51" sqref="B51"/>
    </sheetView>
  </sheetViews>
  <sheetFormatPr defaultRowHeight="12.75"/>
  <cols>
    <col min="1" max="1" width="5" style="1" customWidth="1"/>
    <col min="2" max="2" width="16.140625" style="2" customWidth="1"/>
    <col min="3" max="3" width="37.7109375" style="3" customWidth="1"/>
    <col min="4" max="4" width="12.28515625" style="10" customWidth="1"/>
    <col min="5" max="5" width="12.140625" style="10" customWidth="1"/>
    <col min="6" max="7" width="13.42578125" style="10" customWidth="1"/>
    <col min="8" max="8" width="17.140625" style="6" customWidth="1"/>
    <col min="9" max="16384" width="9.140625" style="6"/>
  </cols>
  <sheetData>
    <row r="1" spans="2:7">
      <c r="G1" s="10" t="s">
        <v>58</v>
      </c>
    </row>
    <row r="2" spans="2:7">
      <c r="D2" s="4"/>
      <c r="E2" s="4"/>
      <c r="F2" s="4"/>
      <c r="G2" s="5" t="s">
        <v>4</v>
      </c>
    </row>
    <row r="3" spans="2:7">
      <c r="B3" s="2" t="s">
        <v>6</v>
      </c>
      <c r="C3" s="7"/>
      <c r="D3" s="8" t="s">
        <v>49</v>
      </c>
      <c r="E3" s="8"/>
      <c r="F3" s="8"/>
      <c r="G3" s="4"/>
    </row>
    <row r="4" spans="2:7">
      <c r="D4" s="9" t="s">
        <v>7</v>
      </c>
      <c r="F4" s="4"/>
      <c r="G4" s="4"/>
    </row>
    <row r="5" spans="2:7">
      <c r="B5" s="23" t="s">
        <v>53</v>
      </c>
      <c r="D5" s="9"/>
      <c r="F5" s="4"/>
      <c r="G5" s="21" t="s">
        <v>50</v>
      </c>
    </row>
    <row r="6" spans="2:7">
      <c r="B6" s="23"/>
      <c r="D6" s="9"/>
      <c r="F6" s="4"/>
      <c r="G6" s="21" t="s">
        <v>51</v>
      </c>
    </row>
    <row r="7" spans="2:7">
      <c r="B7" s="23"/>
      <c r="D7" s="9"/>
      <c r="F7" s="4"/>
      <c r="G7" s="21" t="s">
        <v>49</v>
      </c>
    </row>
    <row r="8" spans="2:7">
      <c r="B8" s="24" t="s">
        <v>54</v>
      </c>
      <c r="C8" s="11"/>
      <c r="D8" s="4"/>
      <c r="E8" s="9"/>
      <c r="F8" s="4"/>
      <c r="G8" s="22" t="s">
        <v>52</v>
      </c>
    </row>
    <row r="9" spans="2:7">
      <c r="B9" s="23" t="s">
        <v>55</v>
      </c>
      <c r="C9" s="11"/>
      <c r="D9" s="4"/>
      <c r="E9" s="9"/>
      <c r="F9" s="4"/>
      <c r="G9" s="21" t="s">
        <v>55</v>
      </c>
    </row>
    <row r="10" spans="2:7">
      <c r="D10" s="4"/>
      <c r="E10" s="9"/>
      <c r="F10" s="4"/>
      <c r="G10" s="4"/>
    </row>
    <row r="11" spans="2:7">
      <c r="B11" s="2" t="s">
        <v>11</v>
      </c>
      <c r="D11" s="4"/>
      <c r="E11" s="9"/>
      <c r="F11" s="4"/>
      <c r="G11" s="4"/>
    </row>
    <row r="12" spans="2:7">
      <c r="D12" s="4"/>
      <c r="E12" s="9"/>
      <c r="F12" s="4"/>
      <c r="G12" s="4"/>
    </row>
    <row r="13" spans="2:7">
      <c r="D13" s="13" t="s">
        <v>5</v>
      </c>
      <c r="F13" s="4"/>
      <c r="G13" s="4"/>
    </row>
    <row r="14" spans="2:7">
      <c r="D14" s="14"/>
      <c r="F14" s="4"/>
      <c r="G14" s="4"/>
    </row>
    <row r="15" spans="2:7">
      <c r="C15" s="7"/>
      <c r="D15" s="8" t="s">
        <v>59</v>
      </c>
      <c r="E15" s="12"/>
      <c r="F15" s="8"/>
      <c r="G15" s="4"/>
    </row>
    <row r="16" spans="2:7">
      <c r="D16" s="15" t="s">
        <v>0</v>
      </c>
      <c r="F16" s="4"/>
      <c r="G16" s="4"/>
    </row>
    <row r="17" spans="1:8">
      <c r="G17" s="4"/>
    </row>
    <row r="18" spans="1:8">
      <c r="B18" s="2" t="s">
        <v>56</v>
      </c>
      <c r="D18" s="14"/>
      <c r="E18" s="4"/>
      <c r="F18" s="4"/>
      <c r="G18" s="4"/>
    </row>
    <row r="19" spans="1:8">
      <c r="D19" s="14"/>
      <c r="E19" s="4"/>
      <c r="F19" s="4"/>
      <c r="G19" s="4"/>
    </row>
    <row r="20" spans="1:8">
      <c r="D20" s="4"/>
      <c r="E20" s="4"/>
      <c r="F20" s="4"/>
      <c r="G20" s="4"/>
    </row>
    <row r="21" spans="1:8" ht="12.75" customHeight="1">
      <c r="A21" s="37" t="s">
        <v>1</v>
      </c>
      <c r="B21" s="38" t="s">
        <v>8</v>
      </c>
      <c r="C21" s="37" t="s">
        <v>9</v>
      </c>
      <c r="D21" s="39" t="s">
        <v>12</v>
      </c>
      <c r="E21" s="39"/>
      <c r="F21" s="39"/>
      <c r="G21" s="37" t="s">
        <v>13</v>
      </c>
    </row>
    <row r="22" spans="1:8">
      <c r="A22" s="37"/>
      <c r="B22" s="38"/>
      <c r="C22" s="37"/>
      <c r="D22" s="37" t="s">
        <v>10</v>
      </c>
      <c r="E22" s="37" t="s">
        <v>2</v>
      </c>
      <c r="F22" s="37" t="s">
        <v>3</v>
      </c>
      <c r="G22" s="37"/>
    </row>
    <row r="23" spans="1:8">
      <c r="A23" s="37"/>
      <c r="B23" s="38"/>
      <c r="C23" s="37"/>
      <c r="D23" s="37"/>
      <c r="E23" s="37"/>
      <c r="F23" s="37"/>
      <c r="G23" s="37"/>
    </row>
    <row r="24" spans="1:8">
      <c r="A24" s="37"/>
      <c r="B24" s="38"/>
      <c r="C24" s="37"/>
      <c r="D24" s="37"/>
      <c r="E24" s="37"/>
      <c r="F24" s="37"/>
      <c r="G24" s="37"/>
    </row>
    <row r="25" spans="1:8">
      <c r="A25" s="16">
        <v>1</v>
      </c>
      <c r="B25" s="17">
        <v>2</v>
      </c>
      <c r="C25" s="16">
        <v>3</v>
      </c>
      <c r="D25" s="16">
        <v>4</v>
      </c>
      <c r="E25" s="16">
        <v>5</v>
      </c>
      <c r="F25" s="16">
        <v>6</v>
      </c>
      <c r="G25" s="16">
        <v>8</v>
      </c>
    </row>
    <row r="26" spans="1:8">
      <c r="A26" s="33" t="s">
        <v>14</v>
      </c>
      <c r="B26" s="34"/>
      <c r="C26" s="35"/>
      <c r="D26" s="35"/>
      <c r="E26" s="35"/>
      <c r="F26" s="35"/>
      <c r="G26" s="36"/>
      <c r="H26" s="29"/>
    </row>
    <row r="27" spans="1:8">
      <c r="A27" s="18">
        <v>1</v>
      </c>
      <c r="B27" s="27" t="s">
        <v>15</v>
      </c>
      <c r="C27" s="28" t="s">
        <v>16</v>
      </c>
      <c r="D27" s="25">
        <v>43244492</v>
      </c>
      <c r="E27" s="26"/>
      <c r="F27" s="26"/>
      <c r="G27" s="30">
        <f>SUM(D27:F27)</f>
        <v>43244492</v>
      </c>
      <c r="H27" s="31"/>
    </row>
    <row r="28" spans="1:8">
      <c r="A28" s="18">
        <v>2</v>
      </c>
      <c r="B28" s="27" t="s">
        <v>17</v>
      </c>
      <c r="C28" s="28" t="s">
        <v>18</v>
      </c>
      <c r="D28" s="25">
        <v>1595156</v>
      </c>
      <c r="E28" s="25">
        <v>820</v>
      </c>
      <c r="F28" s="26"/>
      <c r="G28" s="30">
        <f t="shared" ref="G28:G37" si="0">SUM(D28:F28)</f>
        <v>1595976</v>
      </c>
      <c r="H28" s="31"/>
    </row>
    <row r="29" spans="1:8">
      <c r="A29" s="18">
        <v>3</v>
      </c>
      <c r="B29" s="27" t="s">
        <v>19</v>
      </c>
      <c r="C29" s="28" t="s">
        <v>20</v>
      </c>
      <c r="D29" s="25">
        <v>4125425</v>
      </c>
      <c r="E29" s="25">
        <v>90428</v>
      </c>
      <c r="F29" s="25">
        <v>2029179</v>
      </c>
      <c r="G29" s="30">
        <f t="shared" si="0"/>
        <v>6245032</v>
      </c>
      <c r="H29" s="31"/>
    </row>
    <row r="30" spans="1:8">
      <c r="A30" s="18">
        <v>4</v>
      </c>
      <c r="B30" s="27" t="s">
        <v>21</v>
      </c>
      <c r="C30" s="28" t="s">
        <v>22</v>
      </c>
      <c r="D30" s="25">
        <v>777</v>
      </c>
      <c r="E30" s="25">
        <v>5465236</v>
      </c>
      <c r="F30" s="26"/>
      <c r="G30" s="30">
        <f t="shared" si="0"/>
        <v>5466013</v>
      </c>
      <c r="H30" s="31"/>
    </row>
    <row r="31" spans="1:8">
      <c r="A31" s="18">
        <v>5</v>
      </c>
      <c r="B31" s="27" t="s">
        <v>23</v>
      </c>
      <c r="C31" s="28" t="s">
        <v>24</v>
      </c>
      <c r="D31" s="25">
        <v>8383185</v>
      </c>
      <c r="E31" s="26"/>
      <c r="F31" s="26"/>
      <c r="G31" s="30">
        <f t="shared" si="0"/>
        <v>8383185</v>
      </c>
      <c r="H31" s="31"/>
    </row>
    <row r="32" spans="1:8">
      <c r="A32" s="18">
        <v>6</v>
      </c>
      <c r="B32" s="27" t="s">
        <v>25</v>
      </c>
      <c r="C32" s="28" t="s">
        <v>26</v>
      </c>
      <c r="D32" s="25">
        <v>2426002</v>
      </c>
      <c r="E32" s="26"/>
      <c r="F32" s="26"/>
      <c r="G32" s="30">
        <f t="shared" si="0"/>
        <v>2426002</v>
      </c>
      <c r="H32" s="31"/>
    </row>
    <row r="33" spans="1:8">
      <c r="A33" s="18">
        <v>7</v>
      </c>
      <c r="B33" s="27" t="s">
        <v>27</v>
      </c>
      <c r="C33" s="28" t="s">
        <v>28</v>
      </c>
      <c r="D33" s="25">
        <v>110138</v>
      </c>
      <c r="E33" s="26"/>
      <c r="F33" s="25">
        <v>7499346</v>
      </c>
      <c r="G33" s="30">
        <f t="shared" si="0"/>
        <v>7609484</v>
      </c>
      <c r="H33" s="31"/>
    </row>
    <row r="34" spans="1:8">
      <c r="A34" s="18">
        <v>8</v>
      </c>
      <c r="B34" s="27" t="s">
        <v>29</v>
      </c>
      <c r="C34" s="28" t="s">
        <v>30</v>
      </c>
      <c r="D34" s="25">
        <v>6243828</v>
      </c>
      <c r="E34" s="25">
        <v>83217</v>
      </c>
      <c r="F34" s="25">
        <v>252560</v>
      </c>
      <c r="G34" s="30">
        <f t="shared" si="0"/>
        <v>6579605</v>
      </c>
      <c r="H34" s="31"/>
    </row>
    <row r="35" spans="1:8">
      <c r="A35" s="18">
        <v>9</v>
      </c>
      <c r="B35" s="27" t="s">
        <v>31</v>
      </c>
      <c r="C35" s="28" t="s">
        <v>32</v>
      </c>
      <c r="D35" s="25">
        <v>11844</v>
      </c>
      <c r="E35" s="25">
        <v>882</v>
      </c>
      <c r="F35" s="26"/>
      <c r="G35" s="30">
        <f t="shared" si="0"/>
        <v>12726</v>
      </c>
      <c r="H35" s="31"/>
    </row>
    <row r="36" spans="1:8">
      <c r="A36" s="18">
        <v>10</v>
      </c>
      <c r="B36" s="27" t="s">
        <v>33</v>
      </c>
      <c r="C36" s="28" t="s">
        <v>34</v>
      </c>
      <c r="D36" s="25">
        <v>3884440</v>
      </c>
      <c r="E36" s="26"/>
      <c r="F36" s="26"/>
      <c r="G36" s="30">
        <f t="shared" si="0"/>
        <v>3884440</v>
      </c>
      <c r="H36" s="31"/>
    </row>
    <row r="37" spans="1:8">
      <c r="A37" s="19"/>
      <c r="B37" s="20"/>
      <c r="C37" s="28" t="s">
        <v>35</v>
      </c>
      <c r="D37" s="25">
        <f>SUM(D27:D36)</f>
        <v>70025287</v>
      </c>
      <c r="E37" s="25">
        <f t="shared" ref="E37:F37" si="1">SUM(E27:E36)</f>
        <v>5640583</v>
      </c>
      <c r="F37" s="25">
        <f t="shared" si="1"/>
        <v>9781085</v>
      </c>
      <c r="G37" s="30">
        <f t="shared" si="0"/>
        <v>85446955</v>
      </c>
      <c r="H37" s="31"/>
    </row>
    <row r="38" spans="1:8">
      <c r="A38" s="33" t="s">
        <v>36</v>
      </c>
      <c r="B38" s="34"/>
      <c r="C38" s="35"/>
      <c r="D38" s="35"/>
      <c r="E38" s="35"/>
      <c r="F38" s="35"/>
      <c r="G38" s="36"/>
      <c r="H38" s="29"/>
    </row>
    <row r="39" spans="1:8" ht="25.5">
      <c r="A39" s="18">
        <v>11</v>
      </c>
      <c r="B39" s="27" t="s">
        <v>37</v>
      </c>
      <c r="C39" s="28" t="s">
        <v>38</v>
      </c>
      <c r="D39" s="25">
        <f>D37/100*2</f>
        <v>1400506</v>
      </c>
      <c r="E39" s="25">
        <f t="shared" ref="E39:F39" si="2">E37/100*2</f>
        <v>112812</v>
      </c>
      <c r="F39" s="25">
        <f t="shared" si="2"/>
        <v>195622</v>
      </c>
      <c r="G39" s="25">
        <f>SUM(D39:F39)</f>
        <v>1708940</v>
      </c>
    </row>
    <row r="40" spans="1:8">
      <c r="A40" s="19"/>
      <c r="B40" s="20"/>
      <c r="C40" s="28" t="s">
        <v>39</v>
      </c>
      <c r="D40" s="25">
        <f>D39</f>
        <v>1400506</v>
      </c>
      <c r="E40" s="25">
        <f t="shared" ref="E40:F40" si="3">E39</f>
        <v>112812</v>
      </c>
      <c r="F40" s="25">
        <f t="shared" si="3"/>
        <v>195622</v>
      </c>
      <c r="G40" s="25">
        <f t="shared" ref="G40:G41" si="4">SUM(D40:F40)</f>
        <v>1708940</v>
      </c>
    </row>
    <row r="41" spans="1:8">
      <c r="A41" s="19"/>
      <c r="B41" s="20"/>
      <c r="C41" s="28" t="s">
        <v>40</v>
      </c>
      <c r="D41" s="25">
        <f>D40+D37</f>
        <v>71425793</v>
      </c>
      <c r="E41" s="25">
        <f t="shared" ref="E41:F41" si="5">E40+E37</f>
        <v>5753395</v>
      </c>
      <c r="F41" s="25">
        <f t="shared" si="5"/>
        <v>9976707</v>
      </c>
      <c r="G41" s="25">
        <f t="shared" si="4"/>
        <v>87155895</v>
      </c>
    </row>
    <row r="42" spans="1:8">
      <c r="A42" s="33" t="s">
        <v>41</v>
      </c>
      <c r="B42" s="34"/>
      <c r="C42" s="35"/>
      <c r="D42" s="35"/>
      <c r="E42" s="35"/>
      <c r="F42" s="35"/>
      <c r="G42" s="35"/>
    </row>
    <row r="43" spans="1:8">
      <c r="A43" s="18">
        <v>12</v>
      </c>
      <c r="B43" s="20"/>
      <c r="C43" s="28" t="s">
        <v>57</v>
      </c>
      <c r="D43" s="25">
        <f>D41/100*10.7</f>
        <v>7642560</v>
      </c>
      <c r="E43" s="25">
        <f t="shared" ref="E43:F43" si="6">E41/100*10.7</f>
        <v>615613</v>
      </c>
      <c r="F43" s="25">
        <f t="shared" si="6"/>
        <v>1067508</v>
      </c>
      <c r="G43" s="25">
        <f>SUM(D43:F43)</f>
        <v>9325681</v>
      </c>
    </row>
    <row r="44" spans="1:8">
      <c r="A44" s="19"/>
      <c r="B44" s="20"/>
      <c r="C44" s="28" t="s">
        <v>42</v>
      </c>
      <c r="D44" s="25">
        <f>D43</f>
        <v>7642560</v>
      </c>
      <c r="E44" s="25">
        <f t="shared" ref="E44:F44" si="7">E43</f>
        <v>615613</v>
      </c>
      <c r="F44" s="25">
        <f t="shared" si="7"/>
        <v>1067508</v>
      </c>
      <c r="G44" s="25">
        <f t="shared" ref="G44" si="8">SUM(D44:F44)</f>
        <v>9325681</v>
      </c>
    </row>
    <row r="45" spans="1:8">
      <c r="A45" s="19"/>
      <c r="B45" s="20"/>
      <c r="C45" s="28" t="s">
        <v>43</v>
      </c>
      <c r="D45" s="25">
        <f>D44+D41</f>
        <v>79068353</v>
      </c>
      <c r="E45" s="25">
        <f t="shared" ref="E45:G45" si="9">E44+E41</f>
        <v>6369008</v>
      </c>
      <c r="F45" s="25">
        <f t="shared" si="9"/>
        <v>11044215</v>
      </c>
      <c r="G45" s="25">
        <f t="shared" si="9"/>
        <v>96481576</v>
      </c>
    </row>
    <row r="46" spans="1:8">
      <c r="A46" s="33" t="s">
        <v>44</v>
      </c>
      <c r="B46" s="34"/>
      <c r="C46" s="35"/>
      <c r="D46" s="35"/>
      <c r="E46" s="35"/>
      <c r="F46" s="35"/>
      <c r="G46" s="35"/>
    </row>
    <row r="47" spans="1:8" ht="25.5">
      <c r="A47" s="18">
        <v>13</v>
      </c>
      <c r="B47" s="27" t="s">
        <v>45</v>
      </c>
      <c r="C47" s="28" t="s">
        <v>46</v>
      </c>
      <c r="D47" s="25">
        <f>D45/100*18</f>
        <v>14232304</v>
      </c>
      <c r="E47" s="25">
        <f t="shared" ref="E47:F47" si="10">E45/100*18</f>
        <v>1146421</v>
      </c>
      <c r="F47" s="25">
        <f t="shared" si="10"/>
        <v>1987959</v>
      </c>
      <c r="G47" s="25">
        <f>SUM(D47:F47)</f>
        <v>17366684</v>
      </c>
    </row>
    <row r="48" spans="1:8">
      <c r="A48" s="19"/>
      <c r="B48" s="20"/>
      <c r="C48" s="28" t="s">
        <v>47</v>
      </c>
      <c r="D48" s="25">
        <f>D47</f>
        <v>14232304</v>
      </c>
      <c r="E48" s="25">
        <f t="shared" ref="E48:F48" si="11">E47</f>
        <v>1146421</v>
      </c>
      <c r="F48" s="25">
        <f t="shared" si="11"/>
        <v>1987959</v>
      </c>
      <c r="G48" s="25">
        <f t="shared" ref="G48:G49" si="12">SUM(D48:F48)</f>
        <v>17366684</v>
      </c>
    </row>
    <row r="49" spans="1:7">
      <c r="A49" s="19"/>
      <c r="B49" s="20"/>
      <c r="C49" s="28" t="s">
        <v>48</v>
      </c>
      <c r="D49" s="25">
        <f>D48+D45</f>
        <v>93300657</v>
      </c>
      <c r="E49" s="25">
        <f t="shared" ref="E49:F49" si="13">E48+E45</f>
        <v>7515429</v>
      </c>
      <c r="F49" s="25">
        <f t="shared" si="13"/>
        <v>13032174</v>
      </c>
      <c r="G49" s="25">
        <f t="shared" si="12"/>
        <v>113848260</v>
      </c>
    </row>
    <row r="55" spans="1:7">
      <c r="C55" s="32"/>
    </row>
    <row r="56" spans="1:7">
      <c r="C56" s="32"/>
    </row>
  </sheetData>
  <mergeCells count="12">
    <mergeCell ref="A26:G26"/>
    <mergeCell ref="A38:G38"/>
    <mergeCell ref="A42:G42"/>
    <mergeCell ref="A46:G46"/>
    <mergeCell ref="A21:A24"/>
    <mergeCell ref="B21:B24"/>
    <mergeCell ref="C21:C24"/>
    <mergeCell ref="D21:F21"/>
    <mergeCell ref="G21:G24"/>
    <mergeCell ref="D22:D24"/>
    <mergeCell ref="E22:E24"/>
    <mergeCell ref="F22:F2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Пономарев Антон Владимирович</cp:lastModifiedBy>
  <cp:lastPrinted>2013-06-04T06:52:05Z</cp:lastPrinted>
  <dcterms:created xsi:type="dcterms:W3CDTF">2002-03-25T05:35:56Z</dcterms:created>
  <dcterms:modified xsi:type="dcterms:W3CDTF">2013-06-04T06:53:16Z</dcterms:modified>
</cp:coreProperties>
</file>