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8" i="3"/>
  <c r="C27"/>
  <c r="C28"/>
  <c r="C19"/>
  <c r="C18"/>
  <c r="C10"/>
  <c r="C21"/>
  <c r="C11"/>
  <c r="C12"/>
  <c r="C13"/>
  <c r="C14"/>
  <c r="C15"/>
  <c r="C16"/>
  <c r="C17"/>
  <c r="C20"/>
  <c r="C24"/>
</calcChain>
</file>

<file path=xl/sharedStrings.xml><?xml version="1.0" encoding="utf-8"?>
<sst xmlns="http://schemas.openxmlformats.org/spreadsheetml/2006/main" count="82" uniqueCount="60">
  <si>
    <t xml:space="preserve">Наименование вида работ </t>
  </si>
  <si>
    <t>ед. изм.</t>
  </si>
  <si>
    <t>участок</t>
  </si>
  <si>
    <t>Для расчета используются Сборники цен и расценок:</t>
  </si>
  <si>
    <t>Расчет</t>
  </si>
  <si>
    <t>**Сборник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</si>
  <si>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>*Сборник цен и расценок на виды работ, выполняемых хозрасчетными проектно-производственными архитектурно-планировочными бюро, 1989 г.том 1</t>
  </si>
  <si>
    <t>Изучение заявки</t>
  </si>
  <si>
    <t>объект</t>
  </si>
  <si>
    <t>дело</t>
  </si>
  <si>
    <t>Копирование документов</t>
  </si>
  <si>
    <t xml:space="preserve">Оформление каталога координат поворотных точек </t>
  </si>
  <si>
    <t>Обоснование</t>
  </si>
  <si>
    <t>Сборник 1989 г. том 1</t>
  </si>
  <si>
    <t>Оценка точности определения площади земельного участка</t>
  </si>
  <si>
    <t>Оформление титульного листа</t>
  </si>
  <si>
    <t>Доведение замечаний до сведения заказчика</t>
  </si>
  <si>
    <t>Выдача документов заказчику</t>
  </si>
  <si>
    <t>Итого</t>
  </si>
  <si>
    <t>Сборник 1995 г. табл. 175</t>
  </si>
  <si>
    <t>Сборник 1995 г. табл. 126</t>
  </si>
  <si>
    <t>Сборник 1989 г. том 1 стр.111</t>
  </si>
  <si>
    <t>Формирование пакета документов</t>
  </si>
  <si>
    <t>Изучение материалов архива</t>
  </si>
  <si>
    <t>план</t>
  </si>
  <si>
    <t>публикация</t>
  </si>
  <si>
    <t>по выставленным счетам</t>
  </si>
  <si>
    <t>Сборник 1995 г. табл. 4</t>
  </si>
  <si>
    <t>1.Топографическая съемка земельного участка</t>
  </si>
  <si>
    <t xml:space="preserve">Оформление акта согласования </t>
  </si>
  <si>
    <t>3 экз</t>
  </si>
  <si>
    <t>(17+20*0,8)*0,5*1,22*14,4*1,07+</t>
  </si>
  <si>
    <t>(111*0,264+45*0,8*0,6*0,8*2,3)*1,22*14,4*1,07+</t>
  </si>
  <si>
    <t>(0,895*1,22*35,24)*1,5*1,35*100/30*1,07</t>
  </si>
  <si>
    <t>(0,895*3)*1,35*100/30*1,22*35,24*1,07+(0,945+0,09*3)*1,22*35,24*1,07</t>
  </si>
  <si>
    <t>(0,895*1,22*36,12)*2*1,35*100/30*1,07</t>
  </si>
  <si>
    <t>(0,895*0,5)*1,35*100/30*1,22*36,12*1,07+(0,945+0,09*1)*1,22*36,12*1,07</t>
  </si>
  <si>
    <t>(0,895*0,5+0,693*0,5)*1,35*100/30*1,22*36,12*1,07</t>
  </si>
  <si>
    <t>(2,025+0,945+0,09*3)*1,22*36,12*1,07</t>
  </si>
  <si>
    <t>(0,895*1)*1,35*100/30*1,22*35,24*1,07+(0,945+0,09*1)*1,22*35,24*1,07</t>
  </si>
  <si>
    <t>(111*0,28+45*0,6*0,95*1,95)*1,22*14,4*1,07</t>
  </si>
  <si>
    <t>(0,895*2+0,693*1)*1,35*100/30*1,22*36,12*1,07</t>
  </si>
  <si>
    <t>Разработал</t>
  </si>
  <si>
    <t>А.В.Никулин</t>
  </si>
  <si>
    <t>Утверждаю___________</t>
  </si>
  <si>
    <t>"____"</t>
  </si>
  <si>
    <t>2. Подготовка межевого плана</t>
  </si>
  <si>
    <t>3.Согласование со смежными землепользователями</t>
  </si>
  <si>
    <t>4.Оформление графической части межевого плана земельного участка:</t>
  </si>
  <si>
    <t>Всего с НДС 18%</t>
  </si>
  <si>
    <t>________________2013 года</t>
  </si>
  <si>
    <t>Начальник ОГПТ УТПиМР ДГА администрации города Перми</t>
  </si>
  <si>
    <t>А.А.Котельникова</t>
  </si>
  <si>
    <t>(2400*0,414*0,85*0,6+24*0,85)*1,22*14,4*1,07</t>
  </si>
  <si>
    <t>Начальник ДГА администрации города Перми Д.Ю.Лапшин</t>
  </si>
  <si>
    <t>Обоснование  начальной (максимальной) цены контракта</t>
  </si>
  <si>
    <t>Приложение № 3 к документации об открытом аукционе в электронной форме</t>
  </si>
  <si>
    <t>Смета на выполнение работ "Межевание территории города Перми под многоквартирными жилыми домами, участок по адресу: г.Пермь, р-н Кировский,  ул.Кировоградской,192б"</t>
  </si>
  <si>
    <t>Расценка, руб.</t>
  </si>
  <si>
    <t>Составление пояснительной записки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</si>
</sst>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9"/>
  <sheetViews>
    <sheetView tabSelected="1" topLeftCell="A10" zoomScaleNormal="100" workbookViewId="0">
      <selection activeCell="A30" sqref="A30:E30"/>
    </sheetView>
  </sheetViews>
  <sheetFormatPr defaultRowHeight="11.25"/>
  <cols>
    <col min="1" max="1" width="36.5703125" style="1" customWidth="1"/>
    <col min="2" max="2" width="10.5703125" style="1" customWidth="1"/>
    <col min="3" max="3" width="10.140625" style="1" customWidth="1"/>
    <col min="4" max="4" width="50.28515625" style="1" customWidth="1"/>
    <col min="5" max="5" width="29" style="1" customWidth="1"/>
    <col min="6" max="6" width="9.140625" style="1"/>
    <col min="7" max="7" width="11.5703125" style="1" bestFit="1" customWidth="1"/>
    <col min="8" max="16384" width="9.140625" style="1"/>
  </cols>
  <sheetData>
    <row r="1" spans="1:8" ht="15.75">
      <c r="D1" s="14" t="s">
        <v>56</v>
      </c>
      <c r="E1" s="14"/>
    </row>
    <row r="2" spans="1:8" ht="15.75">
      <c r="A2" s="13"/>
      <c r="B2" s="13"/>
      <c r="C2" s="13"/>
      <c r="D2" s="10" t="s">
        <v>44</v>
      </c>
      <c r="E2" s="10"/>
      <c r="F2" s="3"/>
      <c r="G2" s="3"/>
      <c r="H2" s="3"/>
    </row>
    <row r="3" spans="1:8" ht="15.75">
      <c r="A3" s="13"/>
      <c r="B3" s="13"/>
      <c r="C3" s="13"/>
      <c r="D3" s="11" t="s">
        <v>54</v>
      </c>
      <c r="E3" s="11"/>
      <c r="F3" s="4"/>
      <c r="G3" s="4"/>
      <c r="H3" s="4"/>
    </row>
    <row r="4" spans="1:8" ht="31.5">
      <c r="A4" s="13"/>
      <c r="B4" s="13"/>
      <c r="C4" s="13"/>
      <c r="D4" s="12" t="s">
        <v>45</v>
      </c>
      <c r="E4" s="12" t="s">
        <v>50</v>
      </c>
      <c r="F4" s="4"/>
      <c r="G4" s="4"/>
      <c r="H4" s="4"/>
    </row>
    <row r="5" spans="1:8" ht="15.75">
      <c r="A5" s="9" t="s">
        <v>55</v>
      </c>
      <c r="B5" s="9"/>
      <c r="C5" s="9"/>
      <c r="D5" s="9"/>
      <c r="E5" s="9"/>
      <c r="F5" s="4"/>
      <c r="G5" s="4"/>
      <c r="H5" s="4"/>
    </row>
    <row r="6" spans="1:8" s="5" customFormat="1" ht="45.75" customHeight="1">
      <c r="A6" s="15" t="s">
        <v>57</v>
      </c>
      <c r="B6" s="15"/>
      <c r="C6" s="15"/>
      <c r="D6" s="15"/>
      <c r="E6" s="15"/>
    </row>
    <row r="7" spans="1:8" s="5" customFormat="1" ht="29.25" customHeight="1">
      <c r="A7" s="16" t="s">
        <v>0</v>
      </c>
      <c r="B7" s="16" t="s">
        <v>1</v>
      </c>
      <c r="C7" s="16" t="s">
        <v>58</v>
      </c>
      <c r="D7" s="16" t="s">
        <v>4</v>
      </c>
      <c r="E7" s="16" t="s">
        <v>12</v>
      </c>
    </row>
    <row r="8" spans="1:8" s="5" customFormat="1" ht="36" customHeight="1">
      <c r="A8" s="16" t="s">
        <v>28</v>
      </c>
      <c r="B8" s="17" t="s">
        <v>2</v>
      </c>
      <c r="C8" s="18">
        <f>(2400*0.414*0.85*0.6+24*0.85)*1.22*14.4*1.07</f>
        <v>9908.9760153600018</v>
      </c>
      <c r="D8" s="17" t="s">
        <v>53</v>
      </c>
      <c r="E8" s="17" t="s">
        <v>27</v>
      </c>
    </row>
    <row r="9" spans="1:8" s="5" customFormat="1" ht="27" customHeight="1">
      <c r="A9" s="16" t="s">
        <v>46</v>
      </c>
      <c r="B9" s="16"/>
      <c r="C9" s="16"/>
      <c r="D9" s="16"/>
      <c r="E9" s="16"/>
    </row>
    <row r="10" spans="1:8" ht="23.25" customHeight="1">
      <c r="A10" s="17" t="s">
        <v>22</v>
      </c>
      <c r="B10" s="17" t="s">
        <v>2</v>
      </c>
      <c r="C10" s="18">
        <f>(0.895*2+0.693*1)*1.35*100/30*1.22*36.12*1.07</f>
        <v>526.84223482799996</v>
      </c>
      <c r="D10" s="17" t="s">
        <v>41</v>
      </c>
      <c r="E10" s="17" t="s">
        <v>13</v>
      </c>
    </row>
    <row r="11" spans="1:8" s="5" customFormat="1" ht="15.75">
      <c r="A11" s="17" t="s">
        <v>7</v>
      </c>
      <c r="B11" s="17" t="s">
        <v>8</v>
      </c>
      <c r="C11" s="18">
        <f>(0.895*1.22*36.12)*2*1.35*100/30*1.07</f>
        <v>379.80169164000006</v>
      </c>
      <c r="D11" s="17" t="s">
        <v>35</v>
      </c>
      <c r="E11" s="17" t="s">
        <v>13</v>
      </c>
    </row>
    <row r="12" spans="1:8" s="5" customFormat="1" ht="23.25" customHeight="1">
      <c r="A12" s="17" t="s">
        <v>23</v>
      </c>
      <c r="B12" s="17" t="s">
        <v>9</v>
      </c>
      <c r="C12" s="18">
        <f>(0.895*1.22*36.12)*2*1.35*100/30*1.07</f>
        <v>379.80169164000006</v>
      </c>
      <c r="D12" s="17" t="s">
        <v>35</v>
      </c>
      <c r="E12" s="17" t="s">
        <v>13</v>
      </c>
    </row>
    <row r="13" spans="1:8" s="5" customFormat="1" ht="31.5">
      <c r="A13" s="17" t="s">
        <v>10</v>
      </c>
      <c r="B13" s="17" t="s">
        <v>9</v>
      </c>
      <c r="C13" s="18">
        <f>(0.895*0.5+0.693*0.5)*1.35*100/30*1.22*36.12*1.07</f>
        <v>168.47069450400002</v>
      </c>
      <c r="D13" s="17" t="s">
        <v>37</v>
      </c>
      <c r="E13" s="17" t="s">
        <v>13</v>
      </c>
    </row>
    <row r="14" spans="1:8" s="5" customFormat="1" ht="30.75" customHeight="1">
      <c r="A14" s="17" t="s">
        <v>29</v>
      </c>
      <c r="B14" s="17" t="s">
        <v>30</v>
      </c>
      <c r="C14" s="18">
        <f>(2.025+0.945+0.09*3)*1.22*36.12*1.07</f>
        <v>152.76939551999999</v>
      </c>
      <c r="D14" s="17" t="s">
        <v>38</v>
      </c>
      <c r="E14" s="17" t="s">
        <v>21</v>
      </c>
    </row>
    <row r="15" spans="1:8" s="5" customFormat="1" ht="36" customHeight="1">
      <c r="A15" s="17" t="s">
        <v>11</v>
      </c>
      <c r="B15" s="17" t="s">
        <v>30</v>
      </c>
      <c r="C15" s="18">
        <f>(0.895*1)*1.35*100/30*1.22*35.24*1.07+(0.945+0.09*1)*1.22*36.12*1.07</f>
        <v>234.07558182</v>
      </c>
      <c r="D15" s="17" t="s">
        <v>36</v>
      </c>
      <c r="E15" s="17" t="s">
        <v>21</v>
      </c>
    </row>
    <row r="16" spans="1:8" s="5" customFormat="1" ht="45" customHeight="1">
      <c r="A16" s="17" t="s">
        <v>14</v>
      </c>
      <c r="B16" s="17" t="s">
        <v>30</v>
      </c>
      <c r="C16" s="18">
        <f>(0.895*1)*1.35*100/30*1.22*36.12*1.07+(0.945+0.09*1)*1.22*36.12*1.07</f>
        <v>238.7021805</v>
      </c>
      <c r="D16" s="17" t="s">
        <v>39</v>
      </c>
      <c r="E16" s="17" t="s">
        <v>21</v>
      </c>
    </row>
    <row r="17" spans="1:5" s="5" customFormat="1" ht="38.25" customHeight="1">
      <c r="A17" s="17" t="s">
        <v>59</v>
      </c>
      <c r="B17" s="17" t="s">
        <v>30</v>
      </c>
      <c r="C17" s="18">
        <f>(0.895*3)*1.35*100/30*1.22*36.12*1.07+(0.945+0.09*3)*1.22*36.12*1.07</f>
        <v>626.99106078</v>
      </c>
      <c r="D17" s="17" t="s">
        <v>34</v>
      </c>
      <c r="E17" s="17" t="s">
        <v>21</v>
      </c>
    </row>
    <row r="18" spans="1:5" s="5" customFormat="1" ht="18" customHeight="1">
      <c r="A18" s="17" t="s">
        <v>15</v>
      </c>
      <c r="B18" s="17" t="s">
        <v>30</v>
      </c>
      <c r="C18" s="18">
        <f>(0.895*1.22*35.24)*1.5*1.35*100/30*1.07</f>
        <v>277.91137071000009</v>
      </c>
      <c r="D18" s="17" t="s">
        <v>33</v>
      </c>
      <c r="E18" s="17" t="s">
        <v>21</v>
      </c>
    </row>
    <row r="19" spans="1:5" s="5" customFormat="1" ht="42.75" customHeight="1">
      <c r="A19" s="17" t="s">
        <v>16</v>
      </c>
      <c r="B19" s="17" t="s">
        <v>8</v>
      </c>
      <c r="C19" s="18">
        <f>(0.895*1.22*36.12)*1.5*1.35*100/30*1.07</f>
        <v>284.85126873000007</v>
      </c>
      <c r="D19" s="17" t="s">
        <v>33</v>
      </c>
      <c r="E19" s="17" t="s">
        <v>13</v>
      </c>
    </row>
    <row r="20" spans="1:5" s="5" customFormat="1" ht="23.25" customHeight="1">
      <c r="A20" s="17" t="s">
        <v>17</v>
      </c>
      <c r="B20" s="17" t="s">
        <v>9</v>
      </c>
      <c r="C20" s="18">
        <f>(0.895*1.22*36.12)*1.5*1.35*100/30*1.07</f>
        <v>284.85126873000007</v>
      </c>
      <c r="D20" s="17" t="s">
        <v>33</v>
      </c>
      <c r="E20" s="17" t="s">
        <v>13</v>
      </c>
    </row>
    <row r="21" spans="1:5" s="5" customFormat="1" ht="23.25" customHeight="1">
      <c r="A21" s="16" t="s">
        <v>18</v>
      </c>
      <c r="B21" s="17"/>
      <c r="C21" s="18">
        <f>SUM(C10:C20)</f>
        <v>3555.0684394019995</v>
      </c>
      <c r="D21" s="17"/>
      <c r="E21" s="17"/>
    </row>
    <row r="22" spans="1:5" s="5" customFormat="1" ht="35.25" customHeight="1">
      <c r="A22" s="16" t="s">
        <v>47</v>
      </c>
      <c r="B22" s="17" t="s">
        <v>25</v>
      </c>
      <c r="C22" s="18">
        <v>3600</v>
      </c>
      <c r="D22" s="17" t="s">
        <v>26</v>
      </c>
      <c r="E22" s="17"/>
    </row>
    <row r="23" spans="1:5" s="5" customFormat="1" ht="32.25" customHeight="1">
      <c r="A23" s="16" t="s">
        <v>48</v>
      </c>
      <c r="B23" s="17"/>
      <c r="C23" s="18"/>
      <c r="D23" s="17"/>
      <c r="E23" s="17"/>
    </row>
    <row r="24" spans="1:5" s="5" customFormat="1" ht="20.25" customHeight="1">
      <c r="A24" s="17"/>
      <c r="B24" s="17" t="s">
        <v>24</v>
      </c>
      <c r="C24" s="18">
        <f>(17+20*0.8)*0.5*1.22*14.4*1.07+(111*0.264+45*0.8*0.6*0.8*2.3)*1.22*14.4*1.07+(111*0.28+45*0.6*0.95*1.95)*1.22*14.4*1.07</f>
        <v>3132.5621140800004</v>
      </c>
      <c r="D24" s="17" t="s">
        <v>31</v>
      </c>
      <c r="E24" s="17" t="s">
        <v>19</v>
      </c>
    </row>
    <row r="25" spans="1:5" s="5" customFormat="1" ht="24" customHeight="1">
      <c r="A25" s="17"/>
      <c r="B25" s="17"/>
      <c r="C25" s="18"/>
      <c r="D25" s="17" t="s">
        <v>32</v>
      </c>
      <c r="E25" s="17" t="s">
        <v>20</v>
      </c>
    </row>
    <row r="26" spans="1:5" s="5" customFormat="1" ht="24.75" customHeight="1">
      <c r="A26" s="17"/>
      <c r="B26" s="17"/>
      <c r="C26" s="18"/>
      <c r="D26" s="17" t="s">
        <v>40</v>
      </c>
      <c r="E26" s="17" t="s">
        <v>20</v>
      </c>
    </row>
    <row r="27" spans="1:5" s="5" customFormat="1" ht="21.75" customHeight="1">
      <c r="A27" s="16" t="s">
        <v>18</v>
      </c>
      <c r="B27" s="17"/>
      <c r="C27" s="18">
        <f>C8+C21+C22+C24</f>
        <v>20196.606568841999</v>
      </c>
      <c r="D27" s="17"/>
      <c r="E27" s="17"/>
    </row>
    <row r="28" spans="1:5" s="5" customFormat="1" ht="27.75" customHeight="1">
      <c r="A28" s="16" t="s">
        <v>49</v>
      </c>
      <c r="B28" s="17"/>
      <c r="C28" s="19">
        <f>C27*1.18</f>
        <v>23831.995751233557</v>
      </c>
      <c r="D28" s="17"/>
      <c r="E28" s="17"/>
    </row>
    <row r="29" spans="1:5" ht="24.75" customHeight="1">
      <c r="A29" s="20" t="s">
        <v>3</v>
      </c>
      <c r="B29" s="20"/>
      <c r="C29" s="20"/>
      <c r="D29" s="20"/>
      <c r="E29" s="21"/>
    </row>
    <row r="30" spans="1:5" ht="39.75" customHeight="1">
      <c r="A30" s="20" t="s">
        <v>6</v>
      </c>
      <c r="B30" s="20"/>
      <c r="C30" s="20"/>
      <c r="D30" s="20"/>
      <c r="E30" s="20"/>
    </row>
    <row r="31" spans="1:5" ht="42.75" customHeight="1">
      <c r="A31" s="22" t="s">
        <v>5</v>
      </c>
      <c r="B31" s="22"/>
      <c r="C31" s="22"/>
      <c r="D31" s="22"/>
      <c r="E31" s="22"/>
    </row>
    <row r="32" spans="1:5" ht="40.5" customHeight="1">
      <c r="A32" s="23" t="s">
        <v>42</v>
      </c>
      <c r="B32" s="23"/>
      <c r="C32" s="23"/>
      <c r="D32" s="23"/>
      <c r="E32" s="23" t="s">
        <v>52</v>
      </c>
    </row>
    <row r="33" spans="1:5" ht="38.25" customHeight="1">
      <c r="A33" s="23" t="s">
        <v>51</v>
      </c>
      <c r="B33" s="23"/>
      <c r="C33" s="23"/>
      <c r="D33" s="23"/>
      <c r="E33" s="23" t="s">
        <v>43</v>
      </c>
    </row>
    <row r="34" spans="1:5">
      <c r="A34" s="6"/>
    </row>
    <row r="35" spans="1:5" s="7" customFormat="1">
      <c r="D35" s="8"/>
      <c r="E35" s="2"/>
    </row>
    <row r="36" spans="1:5" s="5" customFormat="1"/>
    <row r="39" spans="1:5" s="5" customFormat="1"/>
  </sheetData>
  <mergeCells count="8">
    <mergeCell ref="D1:E1"/>
    <mergeCell ref="D2:E2"/>
    <mergeCell ref="D3:E3"/>
    <mergeCell ref="A6:E6"/>
    <mergeCell ref="A31:E31"/>
    <mergeCell ref="A29:D29"/>
    <mergeCell ref="A30:E30"/>
    <mergeCell ref="A5:E5"/>
  </mergeCells>
  <phoneticPr fontId="0" type="noConversion"/>
  <pageMargins left="0.78740157480314965" right="0.78740157480314965" top="0.25" bottom="0.19" header="0.32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2013-06-07T08:45:03Z</cp:lastPrinted>
  <dcterms:created xsi:type="dcterms:W3CDTF">1996-10-08T23:32:33Z</dcterms:created>
  <dcterms:modified xsi:type="dcterms:W3CDTF">2013-08-13T05:11:09Z</dcterms:modified>
</cp:coreProperties>
</file>