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320" windowHeight="109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78" i="1" l="1"/>
  <c r="F78" i="1" s="1"/>
  <c r="E74" i="1"/>
  <c r="F74" i="1" s="1"/>
  <c r="E70" i="1"/>
  <c r="F70" i="1" s="1"/>
  <c r="E66" i="1"/>
  <c r="F66" i="1" s="1"/>
  <c r="E62" i="1"/>
  <c r="F62" i="1" s="1"/>
  <c r="E58" i="1"/>
  <c r="F58" i="1" s="1"/>
  <c r="E54" i="1"/>
  <c r="F54" i="1" s="1"/>
  <c r="E50" i="1"/>
  <c r="F50" i="1" s="1"/>
  <c r="E46" i="1"/>
  <c r="F46" i="1" s="1"/>
  <c r="E42" i="1"/>
  <c r="F42" i="1" s="1"/>
  <c r="E38" i="1"/>
  <c r="F38" i="1" s="1"/>
  <c r="E34" i="1"/>
  <c r="F34" i="1" s="1"/>
  <c r="E30" i="1"/>
  <c r="F30" i="1" s="1"/>
  <c r="E26" i="1"/>
  <c r="F26" i="1" s="1"/>
  <c r="E22" i="1"/>
  <c r="F22" i="1" s="1"/>
  <c r="E18" i="1"/>
  <c r="F18" i="1" s="1"/>
  <c r="E14" i="1"/>
  <c r="F14" i="1" s="1"/>
  <c r="E10" i="1"/>
  <c r="E82" i="1" s="1"/>
  <c r="G27" i="1" l="1"/>
  <c r="G26" i="1" s="1"/>
  <c r="T27" i="1"/>
  <c r="T26" i="1" s="1"/>
  <c r="G59" i="1"/>
  <c r="G58" i="1" s="1"/>
  <c r="T59" i="1"/>
  <c r="T58" i="1" s="1"/>
  <c r="T39" i="1"/>
  <c r="T38" i="1" s="1"/>
  <c r="G39" i="1"/>
  <c r="G38" i="1" s="1"/>
  <c r="T71" i="1"/>
  <c r="T70" i="1" s="1"/>
  <c r="G71" i="1"/>
  <c r="G70" i="1" s="1"/>
  <c r="T15" i="1"/>
  <c r="T14" i="1" s="1"/>
  <c r="G15" i="1"/>
  <c r="G14" i="1" s="1"/>
  <c r="T31" i="1"/>
  <c r="T30" i="1" s="1"/>
  <c r="G31" i="1"/>
  <c r="G30" i="1" s="1"/>
  <c r="T47" i="1"/>
  <c r="T46" i="1" s="1"/>
  <c r="G47" i="1"/>
  <c r="G46" i="1" s="1"/>
  <c r="T63" i="1"/>
  <c r="T62" i="1" s="1"/>
  <c r="G63" i="1"/>
  <c r="G62" i="1" s="1"/>
  <c r="T79" i="1"/>
  <c r="T78" i="1" s="1"/>
  <c r="G79" i="1"/>
  <c r="G78" i="1" s="1"/>
  <c r="G43" i="1"/>
  <c r="G42" i="1" s="1"/>
  <c r="T43" i="1"/>
  <c r="T42" i="1" s="1"/>
  <c r="G75" i="1"/>
  <c r="G74" i="1" s="1"/>
  <c r="T75" i="1"/>
  <c r="T74" i="1" s="1"/>
  <c r="T23" i="1"/>
  <c r="T22" i="1" s="1"/>
  <c r="G23" i="1"/>
  <c r="G22" i="1" s="1"/>
  <c r="T55" i="1"/>
  <c r="T54" i="1" s="1"/>
  <c r="G55" i="1"/>
  <c r="G54" i="1" s="1"/>
  <c r="G19" i="1"/>
  <c r="G18" i="1" s="1"/>
  <c r="T19" i="1"/>
  <c r="T18" i="1" s="1"/>
  <c r="G35" i="1"/>
  <c r="G34" i="1" s="1"/>
  <c r="T35" i="1"/>
  <c r="T34" i="1" s="1"/>
  <c r="G51" i="1"/>
  <c r="G50" i="1" s="1"/>
  <c r="T51" i="1"/>
  <c r="T50" i="1" s="1"/>
  <c r="G67" i="1"/>
  <c r="G66" i="1" s="1"/>
  <c r="T67" i="1"/>
  <c r="T66" i="1" s="1"/>
  <c r="F10" i="1"/>
  <c r="G11" i="1" l="1"/>
  <c r="G10" i="1" s="1"/>
  <c r="G82" i="1" s="1"/>
  <c r="T11" i="1"/>
  <c r="T10" i="1" s="1"/>
  <c r="T82" i="1" s="1"/>
</calcChain>
</file>

<file path=xl/sharedStrings.xml><?xml version="1.0" encoding="utf-8"?>
<sst xmlns="http://schemas.openxmlformats.org/spreadsheetml/2006/main" count="109" uniqueCount="52">
  <si>
    <t>Приложение №5</t>
  </si>
  <si>
    <t>к Муниципальному контракту №______ от "___"___________2013</t>
  </si>
  <si>
    <t>руб.</t>
  </si>
  <si>
    <t>№ п/п</t>
  </si>
  <si>
    <t>Наименование кладбищ, виды работ.</t>
  </si>
  <si>
    <t>Стоимость содержания на 2014 г.</t>
  </si>
  <si>
    <t>Стоимость содержания на 2015 г.</t>
  </si>
  <si>
    <t>в том числе по месяцам</t>
  </si>
  <si>
    <t>Общая площадь содержания, м2</t>
  </si>
  <si>
    <t>Стоимость ед.изм., руб. в ценах 2011 г.</t>
  </si>
  <si>
    <t>На календарный год в ценах 2011 г.</t>
  </si>
  <si>
    <t>Стоимость 1 дн. содержания в ценах 2011 г.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</si>
  <si>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</si>
  <si>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</si>
  <si>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</si>
  <si>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</si>
  <si>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</si>
  <si>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</si>
  <si>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</si>
  <si>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</si>
  <si>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</si>
  <si>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</si>
  <si>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</si>
  <si>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</si>
  <si>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6=5/365</t>
  </si>
  <si>
    <t>Северное</t>
  </si>
  <si>
    <t>содержание</t>
  </si>
  <si>
    <t>КПП</t>
  </si>
  <si>
    <t>Южное</t>
  </si>
  <si>
    <t>Банная гора (новое)</t>
  </si>
  <si>
    <t xml:space="preserve">Егошихинское </t>
  </si>
  <si>
    <t>Закамское</t>
  </si>
  <si>
    <t>Кислотные дачи</t>
  </si>
  <si>
    <t>Заозерское</t>
  </si>
  <si>
    <t>Верхне-Курьинское</t>
  </si>
  <si>
    <t>Ново-Лядовское</t>
  </si>
  <si>
    <t>Заборное</t>
  </si>
  <si>
    <t>Запрудское</t>
  </si>
  <si>
    <t>Верхне-Муллинское</t>
  </si>
  <si>
    <t>Блочное</t>
  </si>
  <si>
    <t>Нижне-Курьинское</t>
  </si>
  <si>
    <t>Головановское</t>
  </si>
  <si>
    <t>Банная гора (старое)</t>
  </si>
  <si>
    <t>Окуловское</t>
  </si>
  <si>
    <t>Восточное</t>
  </si>
  <si>
    <t>Ведущий инженер ОЭиС ОВБ К.С. Рычин</t>
  </si>
  <si>
    <t>Заказчик _______________________</t>
  </si>
  <si>
    <t>Подрядчик ________________________</t>
  </si>
  <si>
    <t xml:space="preserve">             </t>
  </si>
  <si>
    <t>акаризация</t>
  </si>
  <si>
    <t>Всего (без учета понижающего коэффициента)</t>
  </si>
  <si>
    <t xml:space="preserve">Стоимость работ пообъектно с разбивкой по видам работ и по месяцам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</si>
</sst>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5" fillId="2" borderId="0" xfId="0" applyNumberFormat="1" applyFont="1" applyFill="1"/>
    <xf numFmtId="164" fontId="2" fillId="2" borderId="1" xfId="0" applyNumberFormat="1" applyFont="1" applyFill="1" applyBorder="1"/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164" fontId="2" fillId="0" borderId="1" xfId="1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164" fontId="7" fillId="0" borderId="1" xfId="0" applyNumberFormat="1" applyFont="1" applyBorder="1"/>
    <xf numFmtId="164" fontId="6" fillId="0" borderId="1" xfId="0" applyNumberFormat="1" applyFont="1" applyBorder="1"/>
    <xf numFmtId="164" fontId="2" fillId="0" borderId="1" xfId="0" applyNumberFormat="1" applyFont="1" applyBorder="1"/>
    <xf numFmtId="164" fontId="5" fillId="2" borderId="1" xfId="0" applyNumberFormat="1" applyFont="1" applyFill="1" applyBorder="1"/>
    <xf numFmtId="0" fontId="3" fillId="0" borderId="1" xfId="0" applyFont="1" applyBorder="1" applyAlignment="1">
      <alignment wrapText="1"/>
    </xf>
    <xf numFmtId="43" fontId="3" fillId="0" borderId="1" xfId="0" applyNumberFormat="1" applyFont="1" applyBorder="1" applyAlignment="1">
      <alignment wrapText="1"/>
    </xf>
    <xf numFmtId="164" fontId="8" fillId="0" borderId="1" xfId="0" applyNumberFormat="1" applyFont="1" applyBorder="1"/>
    <xf numFmtId="164" fontId="3" fillId="0" borderId="1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"/>
  <sheetViews>
    <sheetView tabSelected="1" workbookViewId="0">
      <selection activeCell="G7" sqref="G7:G8"/>
    </sheetView>
  </sheetViews>
  <sheetFormatPr defaultRowHeight="15" x14ac:dyDescent="0.25"/>
  <cols>
    <col min="1" max="1" width="5" style="1" customWidth="1"/>
    <col min="2" max="2" width="20" style="1" customWidth="1"/>
    <col min="3" max="3" width="21.7109375" style="1" hidden="1" customWidth="1"/>
    <col min="4" max="4" width="0.140625" style="1" hidden="1" customWidth="1"/>
    <col min="5" max="6" width="21.7109375" style="1" hidden="1" customWidth="1"/>
    <col min="7" max="7" width="14.42578125" style="1" customWidth="1"/>
    <col min="8" max="8" width="7" style="1" bestFit="1" customWidth="1"/>
    <col min="9" max="9" width="8.28515625" style="1" bestFit="1" customWidth="1"/>
    <col min="10" max="10" width="5.42578125" style="1" bestFit="1" customWidth="1"/>
    <col min="11" max="11" width="7" style="1" bestFit="1" customWidth="1"/>
    <col min="12" max="12" width="4.42578125" style="1" bestFit="1" customWidth="1"/>
    <col min="13" max="14" width="5.5703125" style="1" bestFit="1" customWidth="1"/>
    <col min="15" max="15" width="6.85546875" style="1" bestFit="1" customWidth="1"/>
    <col min="16" max="16" width="9.140625" style="1" bestFit="1" customWidth="1"/>
    <col min="17" max="17" width="8.140625" style="1" bestFit="1" customWidth="1"/>
    <col min="18" max="18" width="7.140625" style="1" bestFit="1" customWidth="1"/>
    <col min="19" max="19" width="8.28515625" style="1" bestFit="1" customWidth="1"/>
    <col min="20" max="20" width="14" style="1" customWidth="1"/>
    <col min="21" max="21" width="7" style="1" bestFit="1" customWidth="1"/>
    <col min="22" max="22" width="8.28515625" style="1" bestFit="1" customWidth="1"/>
    <col min="23" max="23" width="5.42578125" style="1" bestFit="1" customWidth="1"/>
    <col min="24" max="24" width="7" style="1" bestFit="1" customWidth="1"/>
  </cols>
  <sheetData>
    <row r="1" spans="1:24" x14ac:dyDescent="0.25">
      <c r="X1" s="2" t="s">
        <v>0</v>
      </c>
    </row>
    <row r="2" spans="1:24" x14ac:dyDescent="0.25">
      <c r="X2" s="2" t="s">
        <v>1</v>
      </c>
    </row>
    <row r="4" spans="1:24" x14ac:dyDescent="0.25">
      <c r="A4" s="29" t="s">
        <v>51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24" x14ac:dyDescent="0.25">
      <c r="X5" s="1" t="s">
        <v>2</v>
      </c>
    </row>
    <row r="6" spans="1:24" x14ac:dyDescent="0.25">
      <c r="A6" s="30" t="s">
        <v>3</v>
      </c>
      <c r="B6" s="30" t="s">
        <v>4</v>
      </c>
      <c r="G6" s="30" t="s">
        <v>5</v>
      </c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 t="s">
        <v>6</v>
      </c>
      <c r="U6" s="30"/>
      <c r="V6" s="30"/>
      <c r="W6" s="30"/>
      <c r="X6" s="30"/>
    </row>
    <row r="7" spans="1:24" x14ac:dyDescent="0.25">
      <c r="A7" s="30"/>
      <c r="B7" s="30"/>
      <c r="G7" s="30" t="s">
        <v>50</v>
      </c>
      <c r="H7" s="31" t="s">
        <v>7</v>
      </c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2" t="s">
        <v>50</v>
      </c>
      <c r="U7" s="31" t="s">
        <v>7</v>
      </c>
      <c r="V7" s="31"/>
      <c r="W7" s="31"/>
      <c r="X7" s="31"/>
    </row>
    <row r="8" spans="1:24" ht="81.75" customHeight="1" x14ac:dyDescent="0.25">
      <c r="A8" s="30"/>
      <c r="B8" s="30"/>
      <c r="C8" s="3" t="s">
        <v>8</v>
      </c>
      <c r="D8" s="4" t="s">
        <v>9</v>
      </c>
      <c r="E8" s="4" t="s">
        <v>10</v>
      </c>
      <c r="F8" s="5" t="s">
        <v>11</v>
      </c>
      <c r="G8" s="30"/>
      <c r="H8" s="4" t="s">
        <v>12</v>
      </c>
      <c r="I8" s="4" t="s">
        <v>13</v>
      </c>
      <c r="J8" s="4" t="s">
        <v>14</v>
      </c>
      <c r="K8" s="4" t="s">
        <v>15</v>
      </c>
      <c r="L8" s="4" t="s">
        <v>16</v>
      </c>
      <c r="M8" s="4" t="s">
        <v>17</v>
      </c>
      <c r="N8" s="4" t="s">
        <v>18</v>
      </c>
      <c r="O8" s="4" t="s">
        <v>19</v>
      </c>
      <c r="P8" s="4" t="s">
        <v>20</v>
      </c>
      <c r="Q8" s="4" t="s">
        <v>21</v>
      </c>
      <c r="R8" s="4" t="s">
        <v>22</v>
      </c>
      <c r="S8" s="4" t="s">
        <v>23</v>
      </c>
      <c r="T8" s="33"/>
      <c r="U8" s="4" t="s">
        <v>12</v>
      </c>
      <c r="V8" s="4" t="s">
        <v>13</v>
      </c>
      <c r="W8" s="4" t="s">
        <v>14</v>
      </c>
      <c r="X8" s="4" t="s">
        <v>15</v>
      </c>
    </row>
    <row r="9" spans="1:24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 t="s">
        <v>24</v>
      </c>
      <c r="G9" s="7">
        <v>3</v>
      </c>
      <c r="H9" s="7">
        <v>4</v>
      </c>
      <c r="I9" s="7">
        <v>5</v>
      </c>
      <c r="J9" s="7">
        <v>6</v>
      </c>
      <c r="K9" s="7">
        <v>7</v>
      </c>
      <c r="L9" s="7">
        <v>8</v>
      </c>
      <c r="M9" s="7">
        <v>9</v>
      </c>
      <c r="N9" s="7">
        <v>10</v>
      </c>
      <c r="O9" s="7">
        <v>11</v>
      </c>
      <c r="P9" s="7">
        <v>12</v>
      </c>
      <c r="Q9" s="7">
        <v>13</v>
      </c>
      <c r="R9" s="7">
        <v>14</v>
      </c>
      <c r="S9" s="7">
        <v>15</v>
      </c>
      <c r="T9" s="7">
        <v>16</v>
      </c>
      <c r="U9" s="7">
        <v>17</v>
      </c>
      <c r="V9" s="7">
        <v>18</v>
      </c>
      <c r="W9" s="7">
        <v>19</v>
      </c>
      <c r="X9" s="7">
        <v>20</v>
      </c>
    </row>
    <row r="10" spans="1:24" ht="16.5" x14ac:dyDescent="0.3">
      <c r="A10" s="8">
        <v>1</v>
      </c>
      <c r="B10" s="9" t="s">
        <v>25</v>
      </c>
      <c r="C10" s="10">
        <v>1759303.1</v>
      </c>
      <c r="D10" s="10">
        <v>8.5</v>
      </c>
      <c r="E10" s="10">
        <f>C10*D10</f>
        <v>14954076.350000001</v>
      </c>
      <c r="F10" s="11">
        <f>E10/365</f>
        <v>40970.072191780826</v>
      </c>
      <c r="G10" s="12">
        <f>SUM(G11:G13)</f>
        <v>17128459.672196534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2">
        <f>SUM(T11:T13)</f>
        <v>5698552.1548524937</v>
      </c>
      <c r="U10" s="13"/>
      <c r="V10" s="13"/>
      <c r="W10" s="13"/>
      <c r="X10" s="13"/>
    </row>
    <row r="11" spans="1:24" x14ac:dyDescent="0.25">
      <c r="A11" s="14"/>
      <c r="B11" s="15" t="s">
        <v>26</v>
      </c>
      <c r="C11" s="16"/>
      <c r="D11" s="16"/>
      <c r="E11" s="16"/>
      <c r="F11" s="17"/>
      <c r="G11" s="18">
        <f>F10*365*1.048074637</f>
        <v>15672988.142196536</v>
      </c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8">
        <f>F10*114*1.1644</f>
        <v>5438432.9348524939</v>
      </c>
      <c r="U11" s="19"/>
      <c r="V11" s="19"/>
      <c r="W11" s="19"/>
      <c r="X11" s="19"/>
    </row>
    <row r="12" spans="1:24" x14ac:dyDescent="0.25">
      <c r="A12" s="14"/>
      <c r="B12" s="15" t="s">
        <v>49</v>
      </c>
      <c r="C12" s="16"/>
      <c r="D12" s="16"/>
      <c r="E12" s="16"/>
      <c r="F12" s="17"/>
      <c r="G12" s="18">
        <v>643234.69999999995</v>
      </c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8">
        <v>0</v>
      </c>
      <c r="U12" s="19"/>
      <c r="V12" s="19"/>
      <c r="W12" s="19"/>
      <c r="X12" s="19"/>
    </row>
    <row r="13" spans="1:24" x14ac:dyDescent="0.25">
      <c r="A13" s="14"/>
      <c r="B13" s="15" t="s">
        <v>27</v>
      </c>
      <c r="C13" s="16"/>
      <c r="D13" s="16"/>
      <c r="E13" s="16"/>
      <c r="F13" s="17"/>
      <c r="G13" s="18">
        <v>812236.83</v>
      </c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8">
        <v>260119.22</v>
      </c>
      <c r="U13" s="19"/>
      <c r="V13" s="19"/>
      <c r="W13" s="19"/>
      <c r="X13" s="19"/>
    </row>
    <row r="14" spans="1:24" ht="16.5" x14ac:dyDescent="0.3">
      <c r="A14" s="8">
        <v>2</v>
      </c>
      <c r="B14" s="9" t="s">
        <v>28</v>
      </c>
      <c r="C14" s="10">
        <v>503653.9</v>
      </c>
      <c r="D14" s="10">
        <v>5.4</v>
      </c>
      <c r="E14" s="10">
        <f>C14*D14</f>
        <v>2719731.0600000005</v>
      </c>
      <c r="F14" s="11">
        <f t="shared" ref="F14:F78" si="0">E14/365</f>
        <v>7451.3179726027411</v>
      </c>
      <c r="G14" s="12">
        <f>SUM(G15:G17)</f>
        <v>3846863.4234471261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2">
        <f>SUM(T15:T17)</f>
        <v>1249219.0897920441</v>
      </c>
      <c r="U14" s="13"/>
      <c r="V14" s="13"/>
      <c r="W14" s="13"/>
      <c r="X14" s="13"/>
    </row>
    <row r="15" spans="1:24" x14ac:dyDescent="0.25">
      <c r="A15" s="14"/>
      <c r="B15" s="15" t="s">
        <v>26</v>
      </c>
      <c r="C15" s="16"/>
      <c r="D15" s="16"/>
      <c r="E15" s="16"/>
      <c r="F15" s="17"/>
      <c r="G15" s="18">
        <f>F14*365*1.048074637</f>
        <v>2850481.1434471258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>
        <f>F14*114*1.1644</f>
        <v>989099.86979204416</v>
      </c>
      <c r="U15" s="20"/>
      <c r="V15" s="20"/>
      <c r="W15" s="20"/>
      <c r="X15" s="20"/>
    </row>
    <row r="16" spans="1:24" x14ac:dyDescent="0.25">
      <c r="A16" s="14"/>
      <c r="B16" s="15" t="s">
        <v>49</v>
      </c>
      <c r="C16" s="16"/>
      <c r="D16" s="16"/>
      <c r="E16" s="16"/>
      <c r="F16" s="17"/>
      <c r="G16" s="18">
        <v>184145.45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>
        <v>0</v>
      </c>
      <c r="U16" s="20"/>
      <c r="V16" s="20"/>
      <c r="W16" s="20"/>
      <c r="X16" s="20"/>
    </row>
    <row r="17" spans="1:24" x14ac:dyDescent="0.25">
      <c r="A17" s="14"/>
      <c r="B17" s="15" t="s">
        <v>27</v>
      </c>
      <c r="C17" s="16"/>
      <c r="D17" s="16"/>
      <c r="E17" s="16"/>
      <c r="F17" s="17"/>
      <c r="G17" s="18">
        <v>812236.83</v>
      </c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18">
        <v>260119.22</v>
      </c>
      <c r="U17" s="20"/>
      <c r="V17" s="20"/>
      <c r="W17" s="20"/>
      <c r="X17" s="20"/>
    </row>
    <row r="18" spans="1:24" ht="16.5" x14ac:dyDescent="0.3">
      <c r="A18" s="8">
        <v>3</v>
      </c>
      <c r="B18" s="9" t="s">
        <v>29</v>
      </c>
      <c r="C18" s="10">
        <v>177529.9</v>
      </c>
      <c r="D18" s="10">
        <v>6.19</v>
      </c>
      <c r="E18" s="10">
        <f>C18*D18</f>
        <v>1098910.081</v>
      </c>
      <c r="F18" s="11">
        <f t="shared" si="0"/>
        <v>3010.7125506849316</v>
      </c>
      <c r="G18" s="12">
        <f>SUM(G19:G21)</f>
        <v>2028884.9242397156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21">
        <f>SUM(T19:T21)</f>
        <v>659766.02111799899</v>
      </c>
      <c r="U18" s="13"/>
      <c r="V18" s="13"/>
      <c r="W18" s="13"/>
      <c r="X18" s="13"/>
    </row>
    <row r="19" spans="1:24" x14ac:dyDescent="0.25">
      <c r="A19" s="14"/>
      <c r="B19" s="15" t="s">
        <v>26</v>
      </c>
      <c r="C19" s="16"/>
      <c r="D19" s="16"/>
      <c r="E19" s="16"/>
      <c r="F19" s="17"/>
      <c r="G19" s="18">
        <f>F18*365*1.048074637</f>
        <v>1151739.7842397157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18">
        <f>F18*114*1.1644</f>
        <v>399646.80111799896</v>
      </c>
      <c r="U19" s="20"/>
      <c r="V19" s="20"/>
      <c r="W19" s="20"/>
      <c r="X19" s="20"/>
    </row>
    <row r="20" spans="1:24" x14ac:dyDescent="0.25">
      <c r="A20" s="14"/>
      <c r="B20" s="15" t="s">
        <v>49</v>
      </c>
      <c r="C20" s="16"/>
      <c r="D20" s="16"/>
      <c r="E20" s="16"/>
      <c r="F20" s="17"/>
      <c r="G20" s="18">
        <v>64908.31</v>
      </c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18">
        <v>0</v>
      </c>
      <c r="U20" s="20"/>
      <c r="V20" s="20"/>
      <c r="W20" s="20"/>
      <c r="X20" s="20"/>
    </row>
    <row r="21" spans="1:24" x14ac:dyDescent="0.25">
      <c r="A21" s="14"/>
      <c r="B21" s="15" t="s">
        <v>27</v>
      </c>
      <c r="C21" s="16"/>
      <c r="D21" s="16"/>
      <c r="E21" s="16"/>
      <c r="F21" s="17"/>
      <c r="G21" s="18">
        <v>812236.83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18">
        <v>260119.22</v>
      </c>
      <c r="U21" s="20"/>
      <c r="V21" s="20"/>
      <c r="W21" s="20"/>
      <c r="X21" s="20"/>
    </row>
    <row r="22" spans="1:24" ht="16.5" x14ac:dyDescent="0.3">
      <c r="A22" s="8">
        <v>4</v>
      </c>
      <c r="B22" s="9" t="s">
        <v>30</v>
      </c>
      <c r="C22" s="10">
        <v>300730.5</v>
      </c>
      <c r="D22" s="10">
        <v>3.85</v>
      </c>
      <c r="E22" s="10">
        <f>C22*D22</f>
        <v>1157812.425</v>
      </c>
      <c r="F22" s="11">
        <f t="shared" si="0"/>
        <v>3172.0888356164387</v>
      </c>
      <c r="G22" s="12">
        <f>SUM(G23:G25)</f>
        <v>2135663.4512569029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21">
        <f>SUM(T23:T25)</f>
        <v>681187.36738186306</v>
      </c>
      <c r="U22" s="13"/>
      <c r="V22" s="13"/>
      <c r="W22" s="13"/>
      <c r="X22" s="13"/>
    </row>
    <row r="23" spans="1:24" x14ac:dyDescent="0.25">
      <c r="A23" s="14"/>
      <c r="B23" s="15" t="s">
        <v>26</v>
      </c>
      <c r="C23" s="16"/>
      <c r="D23" s="16"/>
      <c r="E23" s="16"/>
      <c r="F23" s="17"/>
      <c r="G23" s="18">
        <f>F22*365*1.048074632</f>
        <v>1213473.8312569028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18">
        <f>F22*114*1.1644</f>
        <v>421068.14738186309</v>
      </c>
      <c r="U23" s="20"/>
      <c r="V23" s="20"/>
      <c r="W23" s="20"/>
      <c r="X23" s="20"/>
    </row>
    <row r="24" spans="1:24" x14ac:dyDescent="0.25">
      <c r="A24" s="14"/>
      <c r="B24" s="15" t="s">
        <v>49</v>
      </c>
      <c r="C24" s="16"/>
      <c r="D24" s="16"/>
      <c r="E24" s="16"/>
      <c r="F24" s="17"/>
      <c r="G24" s="18">
        <v>109952.79</v>
      </c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18">
        <v>0</v>
      </c>
      <c r="U24" s="20"/>
      <c r="V24" s="20"/>
      <c r="W24" s="20"/>
      <c r="X24" s="20"/>
    </row>
    <row r="25" spans="1:24" x14ac:dyDescent="0.25">
      <c r="A25" s="14"/>
      <c r="B25" s="15" t="s">
        <v>27</v>
      </c>
      <c r="C25" s="16"/>
      <c r="D25" s="16"/>
      <c r="E25" s="16"/>
      <c r="F25" s="17"/>
      <c r="G25" s="18">
        <v>812236.83</v>
      </c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18">
        <v>260119.22</v>
      </c>
      <c r="U25" s="20"/>
      <c r="V25" s="20"/>
      <c r="W25" s="20"/>
      <c r="X25" s="20"/>
    </row>
    <row r="26" spans="1:24" ht="16.5" x14ac:dyDescent="0.3">
      <c r="A26" s="8">
        <v>5</v>
      </c>
      <c r="B26" s="9" t="s">
        <v>31</v>
      </c>
      <c r="C26" s="10">
        <v>235810.3</v>
      </c>
      <c r="D26" s="10">
        <v>3.56</v>
      </c>
      <c r="E26" s="10">
        <f>C26*D26</f>
        <v>839484.66799999995</v>
      </c>
      <c r="F26" s="11">
        <f t="shared" si="0"/>
        <v>2299.9579945205478</v>
      </c>
      <c r="G26" s="12">
        <f>SUM(G27:G29)</f>
        <v>1778296.1486811654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21">
        <f>SUM(T27:T29)</f>
        <v>565419.32412544882</v>
      </c>
      <c r="U26" s="13"/>
      <c r="V26" s="13"/>
      <c r="W26" s="13"/>
      <c r="X26" s="13"/>
    </row>
    <row r="27" spans="1:24" x14ac:dyDescent="0.25">
      <c r="A27" s="14"/>
      <c r="B27" s="15" t="s">
        <v>26</v>
      </c>
      <c r="C27" s="16"/>
      <c r="D27" s="16"/>
      <c r="E27" s="16"/>
      <c r="F27" s="17"/>
      <c r="G27" s="18">
        <f>F26*365*1.048074637</f>
        <v>879842.58868116548</v>
      </c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18">
        <f>F26*114*1.1644</f>
        <v>305300.10412544879</v>
      </c>
      <c r="U27" s="20"/>
      <c r="V27" s="20"/>
      <c r="W27" s="20"/>
      <c r="X27" s="20"/>
    </row>
    <row r="28" spans="1:24" x14ac:dyDescent="0.25">
      <c r="A28" s="14"/>
      <c r="B28" s="15" t="s">
        <v>49</v>
      </c>
      <c r="C28" s="16"/>
      <c r="D28" s="16"/>
      <c r="E28" s="16"/>
      <c r="F28" s="17"/>
      <c r="G28" s="18">
        <v>86216.73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18">
        <v>0</v>
      </c>
      <c r="U28" s="20"/>
      <c r="V28" s="20"/>
      <c r="W28" s="20"/>
      <c r="X28" s="20"/>
    </row>
    <row r="29" spans="1:24" x14ac:dyDescent="0.25">
      <c r="A29" s="14"/>
      <c r="B29" s="15" t="s">
        <v>27</v>
      </c>
      <c r="C29" s="16"/>
      <c r="D29" s="16"/>
      <c r="E29" s="16"/>
      <c r="F29" s="17"/>
      <c r="G29" s="18">
        <v>812236.83</v>
      </c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18">
        <v>260119.22</v>
      </c>
      <c r="U29" s="20"/>
      <c r="V29" s="20"/>
      <c r="W29" s="20"/>
      <c r="X29" s="20"/>
    </row>
    <row r="30" spans="1:24" ht="16.5" x14ac:dyDescent="0.3">
      <c r="A30" s="8">
        <v>6</v>
      </c>
      <c r="B30" s="9" t="s">
        <v>32</v>
      </c>
      <c r="C30" s="10">
        <v>122761.60000000001</v>
      </c>
      <c r="D30" s="10">
        <v>5.24</v>
      </c>
      <c r="E30" s="10">
        <f>C30*D30</f>
        <v>643270.7840000001</v>
      </c>
      <c r="F30" s="11">
        <f t="shared" si="0"/>
        <v>1762.3857095890414</v>
      </c>
      <c r="G30" s="12">
        <f>SUM(G31:G33)</f>
        <v>1531316.6034335056</v>
      </c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21">
        <f>SUM(T31:T33)</f>
        <v>494061.1189079847</v>
      </c>
      <c r="U30" s="13"/>
      <c r="V30" s="13"/>
      <c r="W30" s="13"/>
      <c r="X30" s="13"/>
    </row>
    <row r="31" spans="1:24" x14ac:dyDescent="0.25">
      <c r="A31" s="14"/>
      <c r="B31" s="15" t="s">
        <v>26</v>
      </c>
      <c r="C31" s="16"/>
      <c r="D31" s="16"/>
      <c r="E31" s="16"/>
      <c r="F31" s="17"/>
      <c r="G31" s="18">
        <f>F30*365*1.048074637</f>
        <v>674195.79343350558</v>
      </c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8">
        <f>F30*114*1.1644</f>
        <v>233941.89890798472</v>
      </c>
      <c r="U31" s="19"/>
      <c r="V31" s="19"/>
      <c r="W31" s="19"/>
      <c r="X31" s="19"/>
    </row>
    <row r="32" spans="1:24" x14ac:dyDescent="0.25">
      <c r="A32" s="14"/>
      <c r="B32" s="15" t="s">
        <v>49</v>
      </c>
      <c r="C32" s="16"/>
      <c r="D32" s="16"/>
      <c r="E32" s="16"/>
      <c r="F32" s="17"/>
      <c r="G32" s="18">
        <v>44883.98</v>
      </c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8">
        <v>0</v>
      </c>
      <c r="U32" s="19"/>
      <c r="V32" s="19"/>
      <c r="W32" s="19"/>
      <c r="X32" s="19"/>
    </row>
    <row r="33" spans="1:24" x14ac:dyDescent="0.25">
      <c r="A33" s="14"/>
      <c r="B33" s="15" t="s">
        <v>27</v>
      </c>
      <c r="C33" s="16"/>
      <c r="D33" s="16"/>
      <c r="E33" s="16"/>
      <c r="F33" s="17"/>
      <c r="G33" s="18">
        <v>812236.83</v>
      </c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8">
        <v>260119.22</v>
      </c>
      <c r="U33" s="19"/>
      <c r="V33" s="19"/>
      <c r="W33" s="19"/>
      <c r="X33" s="19"/>
    </row>
    <row r="34" spans="1:24" ht="16.5" x14ac:dyDescent="0.3">
      <c r="A34" s="8">
        <v>7</v>
      </c>
      <c r="B34" s="9" t="s">
        <v>33</v>
      </c>
      <c r="C34" s="10">
        <v>165107.70000000001</v>
      </c>
      <c r="D34" s="10">
        <v>4.9800000000000004</v>
      </c>
      <c r="E34" s="10">
        <f>C34*D34</f>
        <v>822236.34600000014</v>
      </c>
      <c r="F34" s="11">
        <f t="shared" si="0"/>
        <v>2252.7023178082195</v>
      </c>
      <c r="G34" s="12">
        <f>SUM(G35:G37)</f>
        <v>1734368.4098621565</v>
      </c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21">
        <f>SUM(T35:T37)</f>
        <v>559146.52998957154</v>
      </c>
      <c r="U34" s="13"/>
      <c r="V34" s="13"/>
      <c r="W34" s="13"/>
      <c r="X34" s="13"/>
    </row>
    <row r="35" spans="1:24" x14ac:dyDescent="0.25">
      <c r="A35" s="14"/>
      <c r="B35" s="15" t="s">
        <v>26</v>
      </c>
      <c r="C35" s="16"/>
      <c r="D35" s="16"/>
      <c r="E35" s="16"/>
      <c r="F35" s="17"/>
      <c r="G35" s="18">
        <f>F34*365*1.048074637</f>
        <v>861765.05986215652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8">
        <f>F34*114*1.1644</f>
        <v>299027.30998957157</v>
      </c>
      <c r="U35" s="20"/>
      <c r="V35" s="20"/>
      <c r="W35" s="20"/>
      <c r="X35" s="20"/>
    </row>
    <row r="36" spans="1:24" x14ac:dyDescent="0.25">
      <c r="A36" s="14"/>
      <c r="B36" s="15" t="s">
        <v>49</v>
      </c>
      <c r="C36" s="16"/>
      <c r="D36" s="16"/>
      <c r="E36" s="16"/>
      <c r="F36" s="17"/>
      <c r="G36" s="18">
        <v>60366.52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8">
        <v>0</v>
      </c>
      <c r="U36" s="20"/>
      <c r="V36" s="20"/>
      <c r="W36" s="20"/>
      <c r="X36" s="20"/>
    </row>
    <row r="37" spans="1:24" x14ac:dyDescent="0.25">
      <c r="A37" s="14"/>
      <c r="B37" s="15" t="s">
        <v>27</v>
      </c>
      <c r="C37" s="16"/>
      <c r="D37" s="16"/>
      <c r="E37" s="16"/>
      <c r="F37" s="17"/>
      <c r="G37" s="18">
        <v>812236.83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8">
        <v>260119.22</v>
      </c>
      <c r="U37" s="20"/>
      <c r="V37" s="20"/>
      <c r="W37" s="20"/>
      <c r="X37" s="20"/>
    </row>
    <row r="38" spans="1:24" ht="16.5" x14ac:dyDescent="0.3">
      <c r="A38" s="8">
        <v>8</v>
      </c>
      <c r="B38" s="9" t="s">
        <v>34</v>
      </c>
      <c r="C38" s="10">
        <v>115577.5</v>
      </c>
      <c r="D38" s="10">
        <v>4.82</v>
      </c>
      <c r="E38" s="10">
        <f>C38*D38</f>
        <v>557083.55000000005</v>
      </c>
      <c r="F38" s="11">
        <f t="shared" si="0"/>
        <v>1526.2563013698632</v>
      </c>
      <c r="G38" s="12">
        <f>SUM(G39:G41)</f>
        <v>1033354.1294449214</v>
      </c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21">
        <f>SUM(T39:T41)</f>
        <v>462716.92345391784</v>
      </c>
      <c r="U38" s="13"/>
      <c r="V38" s="13"/>
      <c r="W38" s="13"/>
      <c r="X38" s="13"/>
    </row>
    <row r="39" spans="1:24" x14ac:dyDescent="0.25">
      <c r="A39" s="14"/>
      <c r="B39" s="15" t="s">
        <v>26</v>
      </c>
      <c r="C39" s="16"/>
      <c r="D39" s="16"/>
      <c r="E39" s="16"/>
      <c r="F39" s="17"/>
      <c r="G39" s="18">
        <f>F38*365*1.048074637</f>
        <v>583865.1394449214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8">
        <f>F38*114*1.1644</f>
        <v>202597.70345391784</v>
      </c>
      <c r="U39" s="20"/>
      <c r="V39" s="20"/>
      <c r="W39" s="20"/>
      <c r="X39" s="20"/>
    </row>
    <row r="40" spans="1:24" x14ac:dyDescent="0.25">
      <c r="A40" s="14"/>
      <c r="B40" s="15" t="s">
        <v>49</v>
      </c>
      <c r="C40" s="16"/>
      <c r="D40" s="16"/>
      <c r="E40" s="16"/>
      <c r="F40" s="17"/>
      <c r="G40" s="18">
        <v>42257.33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8">
        <v>0</v>
      </c>
      <c r="U40" s="20"/>
      <c r="V40" s="20"/>
      <c r="W40" s="20"/>
      <c r="X40" s="20"/>
    </row>
    <row r="41" spans="1:24" x14ac:dyDescent="0.25">
      <c r="A41" s="14"/>
      <c r="B41" s="15" t="s">
        <v>27</v>
      </c>
      <c r="C41" s="16"/>
      <c r="D41" s="16"/>
      <c r="E41" s="16"/>
      <c r="F41" s="17"/>
      <c r="G41" s="18">
        <v>407231.66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8">
        <v>260119.22</v>
      </c>
      <c r="U41" s="20"/>
      <c r="V41" s="20"/>
      <c r="W41" s="20"/>
      <c r="X41" s="20"/>
    </row>
    <row r="42" spans="1:24" ht="16.5" x14ac:dyDescent="0.3">
      <c r="A42" s="8">
        <v>9</v>
      </c>
      <c r="B42" s="9" t="s">
        <v>35</v>
      </c>
      <c r="C42" s="10">
        <v>77555.899999999994</v>
      </c>
      <c r="D42" s="10">
        <v>5.0199999999999996</v>
      </c>
      <c r="E42" s="10">
        <f>C42*D42</f>
        <v>389330.61799999996</v>
      </c>
      <c r="F42" s="11">
        <f t="shared" si="0"/>
        <v>1066.6592273972601</v>
      </c>
      <c r="G42" s="12">
        <f>SUM(G43:G45)</f>
        <v>1248640.2861333354</v>
      </c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21">
        <f>SUM(T43:T45)</f>
        <v>401709.27249947615</v>
      </c>
      <c r="U42" s="13"/>
      <c r="V42" s="13"/>
      <c r="W42" s="13"/>
      <c r="X42" s="13"/>
    </row>
    <row r="43" spans="1:24" x14ac:dyDescent="0.25">
      <c r="A43" s="14"/>
      <c r="B43" s="15" t="s">
        <v>26</v>
      </c>
      <c r="C43" s="16"/>
      <c r="D43" s="16"/>
      <c r="E43" s="16"/>
      <c r="F43" s="17"/>
      <c r="G43" s="18">
        <f>F42*365*1.048074637</f>
        <v>408047.54613333562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8">
        <f>F42*114*1.1644</f>
        <v>141590.05249947615</v>
      </c>
      <c r="U43" s="20"/>
      <c r="V43" s="20"/>
      <c r="W43" s="20"/>
      <c r="X43" s="20"/>
    </row>
    <row r="44" spans="1:24" x14ac:dyDescent="0.25">
      <c r="A44" s="14"/>
      <c r="B44" s="15" t="s">
        <v>49</v>
      </c>
      <c r="C44" s="16"/>
      <c r="D44" s="16"/>
      <c r="E44" s="16"/>
      <c r="F44" s="17"/>
      <c r="G44" s="18">
        <v>28355.91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8">
        <v>0</v>
      </c>
      <c r="U44" s="20"/>
      <c r="V44" s="20"/>
      <c r="W44" s="20"/>
      <c r="X44" s="20"/>
    </row>
    <row r="45" spans="1:24" x14ac:dyDescent="0.25">
      <c r="A45" s="14"/>
      <c r="B45" s="15" t="s">
        <v>27</v>
      </c>
      <c r="C45" s="16"/>
      <c r="D45" s="16"/>
      <c r="E45" s="16"/>
      <c r="F45" s="17"/>
      <c r="G45" s="18">
        <v>812236.83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8">
        <v>260119.22</v>
      </c>
      <c r="U45" s="20"/>
      <c r="V45" s="20"/>
      <c r="W45" s="20"/>
      <c r="X45" s="20"/>
    </row>
    <row r="46" spans="1:24" ht="16.5" x14ac:dyDescent="0.3">
      <c r="A46" s="8">
        <v>10</v>
      </c>
      <c r="B46" s="9" t="s">
        <v>36</v>
      </c>
      <c r="C46" s="10">
        <v>70067.100000000006</v>
      </c>
      <c r="D46" s="10">
        <v>2.36</v>
      </c>
      <c r="E46" s="10">
        <f>C46*D46</f>
        <v>165358.356</v>
      </c>
      <c r="F46" s="11">
        <f t="shared" si="0"/>
        <v>453.03659178082194</v>
      </c>
      <c r="G46" s="12">
        <f>SUM(G47:G49)</f>
        <v>1011162.5989396167</v>
      </c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21">
        <f>SUM(T47:T49)</f>
        <v>320256.02205153316</v>
      </c>
      <c r="U46" s="13"/>
      <c r="V46" s="13"/>
      <c r="W46" s="13"/>
      <c r="X46" s="13"/>
    </row>
    <row r="47" spans="1:24" x14ac:dyDescent="0.25">
      <c r="A47" s="14"/>
      <c r="B47" s="15" t="s">
        <v>26</v>
      </c>
      <c r="C47" s="16"/>
      <c r="D47" s="16"/>
      <c r="E47" s="16"/>
      <c r="F47" s="17"/>
      <c r="G47" s="18">
        <f>F46*365*1.048074637</f>
        <v>173307.89893961677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8">
        <f>F46*114*1.1644</f>
        <v>60136.802051533159</v>
      </c>
      <c r="U47" s="20"/>
      <c r="V47" s="20"/>
      <c r="W47" s="20"/>
      <c r="X47" s="20"/>
    </row>
    <row r="48" spans="1:24" x14ac:dyDescent="0.25">
      <c r="A48" s="14"/>
      <c r="B48" s="15" t="s">
        <v>49</v>
      </c>
      <c r="C48" s="16"/>
      <c r="D48" s="16"/>
      <c r="E48" s="16"/>
      <c r="F48" s="17"/>
      <c r="G48" s="18">
        <v>25617.87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8">
        <v>0</v>
      </c>
      <c r="U48" s="20"/>
      <c r="V48" s="20"/>
      <c r="W48" s="20"/>
      <c r="X48" s="20"/>
    </row>
    <row r="49" spans="1:24" x14ac:dyDescent="0.25">
      <c r="A49" s="14"/>
      <c r="B49" s="15" t="s">
        <v>27</v>
      </c>
      <c r="C49" s="16"/>
      <c r="D49" s="16"/>
      <c r="E49" s="16"/>
      <c r="F49" s="17"/>
      <c r="G49" s="18">
        <v>812236.83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8">
        <v>260119.22</v>
      </c>
      <c r="U49" s="20"/>
      <c r="V49" s="20"/>
      <c r="W49" s="20"/>
      <c r="X49" s="20"/>
    </row>
    <row r="50" spans="1:24" ht="16.5" x14ac:dyDescent="0.3">
      <c r="A50" s="8">
        <v>11</v>
      </c>
      <c r="B50" s="9" t="s">
        <v>37</v>
      </c>
      <c r="C50" s="10">
        <v>70743.3</v>
      </c>
      <c r="D50" s="10">
        <v>3.01</v>
      </c>
      <c r="E50" s="10">
        <f>C50*D50</f>
        <v>212937.33299999998</v>
      </c>
      <c r="F50" s="11">
        <f t="shared" si="0"/>
        <v>583.38995342465751</v>
      </c>
      <c r="G50" s="12">
        <f>SUM(G51:G53)</f>
        <v>249039.31798772313</v>
      </c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21">
        <f>SUM(T51:T53)</f>
        <v>77440.115841514533</v>
      </c>
      <c r="U50" s="13"/>
      <c r="V50" s="13"/>
      <c r="W50" s="13"/>
      <c r="X50" s="13"/>
    </row>
    <row r="51" spans="1:24" x14ac:dyDescent="0.25">
      <c r="A51" s="14"/>
      <c r="B51" s="15" t="s">
        <v>26</v>
      </c>
      <c r="C51" s="16"/>
      <c r="D51" s="16"/>
      <c r="E51" s="16"/>
      <c r="F51" s="17"/>
      <c r="G51" s="18">
        <f>F50*365*1.048074637</f>
        <v>223174.21798772312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8">
        <f>F50*114*1.1644</f>
        <v>77440.115841514533</v>
      </c>
      <c r="U51" s="20"/>
      <c r="V51" s="20"/>
      <c r="W51" s="20"/>
      <c r="X51" s="20"/>
    </row>
    <row r="52" spans="1:24" x14ac:dyDescent="0.25">
      <c r="A52" s="14"/>
      <c r="B52" s="15" t="s">
        <v>49</v>
      </c>
      <c r="C52" s="16"/>
      <c r="D52" s="16"/>
      <c r="E52" s="16"/>
      <c r="F52" s="17"/>
      <c r="G52" s="18">
        <v>25865.1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8">
        <v>0</v>
      </c>
      <c r="U52" s="20"/>
      <c r="V52" s="20"/>
      <c r="W52" s="20"/>
      <c r="X52" s="20"/>
    </row>
    <row r="53" spans="1:24" x14ac:dyDescent="0.25">
      <c r="A53" s="14"/>
      <c r="B53" s="15" t="s">
        <v>27</v>
      </c>
      <c r="C53" s="16"/>
      <c r="D53" s="16"/>
      <c r="E53" s="16"/>
      <c r="F53" s="17"/>
      <c r="G53" s="18">
        <v>0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8">
        <v>0</v>
      </c>
      <c r="U53" s="20"/>
      <c r="V53" s="20"/>
      <c r="W53" s="20"/>
      <c r="X53" s="20"/>
    </row>
    <row r="54" spans="1:24" ht="16.5" x14ac:dyDescent="0.3">
      <c r="A54" s="8">
        <v>12</v>
      </c>
      <c r="B54" s="9" t="s">
        <v>38</v>
      </c>
      <c r="C54" s="10">
        <v>49398.2</v>
      </c>
      <c r="D54" s="10">
        <v>3.13</v>
      </c>
      <c r="E54" s="10">
        <f>C54*D54</f>
        <v>154616.36599999998</v>
      </c>
      <c r="F54" s="11">
        <f t="shared" si="0"/>
        <v>423.60648219178074</v>
      </c>
      <c r="G54" s="12">
        <f>SUM(G55:G57)</f>
        <v>180110.41166970914</v>
      </c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21">
        <f>SUM(T55:T57)</f>
        <v>56230.202216508493</v>
      </c>
      <c r="U54" s="13"/>
      <c r="V54" s="13"/>
      <c r="W54" s="13"/>
      <c r="X54" s="13"/>
    </row>
    <row r="55" spans="1:24" x14ac:dyDescent="0.25">
      <c r="A55" s="14"/>
      <c r="B55" s="15" t="s">
        <v>26</v>
      </c>
      <c r="C55" s="16"/>
      <c r="D55" s="16"/>
      <c r="E55" s="16"/>
      <c r="F55" s="17"/>
      <c r="G55" s="18">
        <f>F54*365*1.048074637</f>
        <v>162049.49166970912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8">
        <f>F54*114*1.1644</f>
        <v>56230.202216508493</v>
      </c>
      <c r="U55" s="20"/>
      <c r="V55" s="20"/>
      <c r="W55" s="20"/>
      <c r="X55" s="20"/>
    </row>
    <row r="56" spans="1:24" x14ac:dyDescent="0.25">
      <c r="A56" s="14"/>
      <c r="B56" s="15" t="s">
        <v>49</v>
      </c>
      <c r="C56" s="16"/>
      <c r="D56" s="16"/>
      <c r="E56" s="16"/>
      <c r="F56" s="17"/>
      <c r="G56" s="18">
        <v>18060.919999999998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8">
        <v>0</v>
      </c>
      <c r="U56" s="20"/>
      <c r="V56" s="20"/>
      <c r="W56" s="20"/>
      <c r="X56" s="20"/>
    </row>
    <row r="57" spans="1:24" x14ac:dyDescent="0.25">
      <c r="A57" s="14"/>
      <c r="B57" s="15" t="s">
        <v>27</v>
      </c>
      <c r="C57" s="16"/>
      <c r="D57" s="16"/>
      <c r="E57" s="16"/>
      <c r="F57" s="17"/>
      <c r="G57" s="18">
        <v>0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8">
        <v>0</v>
      </c>
      <c r="U57" s="20"/>
      <c r="V57" s="20"/>
      <c r="W57" s="20"/>
      <c r="X57" s="20"/>
    </row>
    <row r="58" spans="1:24" ht="16.5" x14ac:dyDescent="0.3">
      <c r="A58" s="8">
        <v>13</v>
      </c>
      <c r="B58" s="9" t="s">
        <v>39</v>
      </c>
      <c r="C58" s="10">
        <v>23068.5</v>
      </c>
      <c r="D58" s="10">
        <v>3.13</v>
      </c>
      <c r="E58" s="10">
        <f>C58*D58</f>
        <v>72204.404999999999</v>
      </c>
      <c r="F58" s="11">
        <f t="shared" si="0"/>
        <v>197.82028767123288</v>
      </c>
      <c r="G58" s="12">
        <f>SUM(G59:G61)</f>
        <v>84109.885560175986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21">
        <f>SUM(T59:T61)</f>
        <v>26258.981497939731</v>
      </c>
      <c r="U58" s="13"/>
      <c r="V58" s="13"/>
      <c r="W58" s="13"/>
      <c r="X58" s="13"/>
    </row>
    <row r="59" spans="1:24" x14ac:dyDescent="0.25">
      <c r="A59" s="14"/>
      <c r="B59" s="15" t="s">
        <v>26</v>
      </c>
      <c r="C59" s="16"/>
      <c r="D59" s="16"/>
      <c r="E59" s="16"/>
      <c r="F59" s="17"/>
      <c r="G59" s="18">
        <f>F58*365*1.048074637</f>
        <v>75675.605560175987</v>
      </c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8">
        <f>F58*114*1.1644</f>
        <v>26258.981497939731</v>
      </c>
      <c r="U59" s="20"/>
      <c r="V59" s="20"/>
      <c r="W59" s="20"/>
      <c r="X59" s="20"/>
    </row>
    <row r="60" spans="1:24" x14ac:dyDescent="0.25">
      <c r="A60" s="14"/>
      <c r="B60" s="15" t="s">
        <v>49</v>
      </c>
      <c r="C60" s="16"/>
      <c r="D60" s="16"/>
      <c r="E60" s="16"/>
      <c r="F60" s="17"/>
      <c r="G60" s="18">
        <v>8434.2800000000007</v>
      </c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8">
        <v>0</v>
      </c>
      <c r="U60" s="20"/>
      <c r="V60" s="20"/>
      <c r="W60" s="20"/>
      <c r="X60" s="20"/>
    </row>
    <row r="61" spans="1:24" x14ac:dyDescent="0.25">
      <c r="A61" s="14"/>
      <c r="B61" s="15" t="s">
        <v>27</v>
      </c>
      <c r="C61" s="16"/>
      <c r="D61" s="16"/>
      <c r="E61" s="16"/>
      <c r="F61" s="17"/>
      <c r="G61" s="18">
        <v>0</v>
      </c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8">
        <v>0</v>
      </c>
      <c r="U61" s="20"/>
      <c r="V61" s="20"/>
      <c r="W61" s="20"/>
      <c r="X61" s="20"/>
    </row>
    <row r="62" spans="1:24" ht="16.5" x14ac:dyDescent="0.3">
      <c r="A62" s="8">
        <v>14</v>
      </c>
      <c r="B62" s="9" t="s">
        <v>40</v>
      </c>
      <c r="C62" s="10">
        <v>78781.399999999994</v>
      </c>
      <c r="D62" s="10">
        <v>3.13</v>
      </c>
      <c r="E62" s="10">
        <f>C62*D62</f>
        <v>246585.78199999998</v>
      </c>
      <c r="F62" s="11">
        <f t="shared" si="0"/>
        <v>675.57748493150677</v>
      </c>
      <c r="G62" s="12">
        <f>SUM(G63:G65)</f>
        <v>287244.28395901114</v>
      </c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21">
        <f>SUM(T63:T65)</f>
        <v>89677.236273784103</v>
      </c>
      <c r="U62" s="13"/>
      <c r="V62" s="13"/>
      <c r="W62" s="13"/>
      <c r="X62" s="13"/>
    </row>
    <row r="63" spans="1:24" x14ac:dyDescent="0.25">
      <c r="A63" s="14"/>
      <c r="B63" s="15" t="s">
        <v>26</v>
      </c>
      <c r="C63" s="16"/>
      <c r="D63" s="16"/>
      <c r="E63" s="16"/>
      <c r="F63" s="17"/>
      <c r="G63" s="18">
        <f>F62*365*1.048074637</f>
        <v>258440.30395901113</v>
      </c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8">
        <f>F62*114*1.1644</f>
        <v>89677.236273784103</v>
      </c>
      <c r="U63" s="20"/>
      <c r="V63" s="20"/>
      <c r="W63" s="20"/>
      <c r="X63" s="20"/>
    </row>
    <row r="64" spans="1:24" x14ac:dyDescent="0.25">
      <c r="A64" s="14"/>
      <c r="B64" s="15" t="s">
        <v>49</v>
      </c>
      <c r="C64" s="16"/>
      <c r="D64" s="16"/>
      <c r="E64" s="16"/>
      <c r="F64" s="17"/>
      <c r="G64" s="18">
        <v>28803.98</v>
      </c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8">
        <v>0</v>
      </c>
      <c r="U64" s="20"/>
      <c r="V64" s="20"/>
      <c r="W64" s="20"/>
      <c r="X64" s="20"/>
    </row>
    <row r="65" spans="1:24" x14ac:dyDescent="0.25">
      <c r="A65" s="14"/>
      <c r="B65" s="15" t="s">
        <v>27</v>
      </c>
      <c r="C65" s="16"/>
      <c r="D65" s="16"/>
      <c r="E65" s="16"/>
      <c r="F65" s="17"/>
      <c r="G65" s="18">
        <v>0</v>
      </c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8">
        <v>0</v>
      </c>
      <c r="U65" s="20"/>
      <c r="V65" s="20"/>
      <c r="W65" s="20"/>
      <c r="X65" s="20"/>
    </row>
    <row r="66" spans="1:24" ht="16.5" x14ac:dyDescent="0.3">
      <c r="A66" s="8">
        <v>15</v>
      </c>
      <c r="B66" s="9" t="s">
        <v>41</v>
      </c>
      <c r="C66" s="10">
        <v>24631.200000000001</v>
      </c>
      <c r="D66" s="10">
        <v>3.11</v>
      </c>
      <c r="E66" s="10">
        <f>C66*D66</f>
        <v>76603.031999999992</v>
      </c>
      <c r="F66" s="11">
        <f t="shared" si="0"/>
        <v>209.87132054794517</v>
      </c>
      <c r="G66" s="12">
        <f>SUM(G67:G69)</f>
        <v>89291.334956499384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21">
        <f>SUM(T67:T69)</f>
        <v>27858.654883647119</v>
      </c>
      <c r="U66" s="13"/>
      <c r="V66" s="13"/>
      <c r="W66" s="13"/>
      <c r="X66" s="13"/>
    </row>
    <row r="67" spans="1:24" x14ac:dyDescent="0.25">
      <c r="A67" s="14"/>
      <c r="B67" s="15" t="s">
        <v>26</v>
      </c>
      <c r="C67" s="16"/>
      <c r="D67" s="16"/>
      <c r="E67" s="16"/>
      <c r="F67" s="17"/>
      <c r="G67" s="18">
        <f>F66*365*1.048074637</f>
        <v>80285.694956499385</v>
      </c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8">
        <f>F66*114*1.1644</f>
        <v>27858.654883647119</v>
      </c>
      <c r="U67" s="20"/>
      <c r="V67" s="20"/>
      <c r="W67" s="20"/>
      <c r="X67" s="20"/>
    </row>
    <row r="68" spans="1:24" x14ac:dyDescent="0.25">
      <c r="A68" s="14"/>
      <c r="B68" s="15" t="s">
        <v>49</v>
      </c>
      <c r="C68" s="16"/>
      <c r="D68" s="16"/>
      <c r="E68" s="16"/>
      <c r="F68" s="17"/>
      <c r="G68" s="18">
        <v>9005.64</v>
      </c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8">
        <v>0</v>
      </c>
      <c r="U68" s="20"/>
      <c r="V68" s="20"/>
      <c r="W68" s="20"/>
      <c r="X68" s="20"/>
    </row>
    <row r="69" spans="1:24" x14ac:dyDescent="0.25">
      <c r="A69" s="14"/>
      <c r="B69" s="15" t="s">
        <v>27</v>
      </c>
      <c r="C69" s="16"/>
      <c r="D69" s="16"/>
      <c r="E69" s="16"/>
      <c r="F69" s="17"/>
      <c r="G69" s="18">
        <v>0</v>
      </c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8">
        <v>0</v>
      </c>
      <c r="U69" s="20"/>
      <c r="V69" s="20"/>
      <c r="W69" s="20"/>
      <c r="X69" s="20"/>
    </row>
    <row r="70" spans="1:24" ht="16.5" x14ac:dyDescent="0.3">
      <c r="A70" s="8">
        <v>16</v>
      </c>
      <c r="B70" s="9" t="s">
        <v>42</v>
      </c>
      <c r="C70" s="10">
        <v>25868.799999999999</v>
      </c>
      <c r="D70" s="10">
        <v>3.31</v>
      </c>
      <c r="E70" s="10">
        <f>C70*D70</f>
        <v>85625.728000000003</v>
      </c>
      <c r="F70" s="11">
        <f t="shared" si="0"/>
        <v>234.59103561643838</v>
      </c>
      <c r="G70" s="12">
        <f>SUM(G71:G73)</f>
        <v>99200.283791460752</v>
      </c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21">
        <f>SUM(T71:T73)</f>
        <v>31139.98941338302</v>
      </c>
      <c r="U70" s="13"/>
      <c r="V70" s="13"/>
      <c r="W70" s="13"/>
      <c r="X70" s="13"/>
    </row>
    <row r="71" spans="1:24" x14ac:dyDescent="0.25">
      <c r="A71" s="14"/>
      <c r="B71" s="15" t="s">
        <v>26</v>
      </c>
      <c r="C71" s="16"/>
      <c r="D71" s="16"/>
      <c r="E71" s="16"/>
      <c r="F71" s="17"/>
      <c r="G71" s="18">
        <f>F70*365*1.048074637</f>
        <v>89742.153791460747</v>
      </c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8">
        <f>F70*114*1.1644</f>
        <v>31139.98941338302</v>
      </c>
      <c r="U71" s="20"/>
      <c r="V71" s="20"/>
      <c r="W71" s="20"/>
      <c r="X71" s="20"/>
    </row>
    <row r="72" spans="1:24" x14ac:dyDescent="0.25">
      <c r="A72" s="14"/>
      <c r="B72" s="15" t="s">
        <v>49</v>
      </c>
      <c r="C72" s="16"/>
      <c r="D72" s="16"/>
      <c r="E72" s="16"/>
      <c r="F72" s="17"/>
      <c r="G72" s="18">
        <v>9458.1299999999992</v>
      </c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8">
        <v>0</v>
      </c>
      <c r="U72" s="20"/>
      <c r="V72" s="20"/>
      <c r="W72" s="20"/>
      <c r="X72" s="20"/>
    </row>
    <row r="73" spans="1:24" x14ac:dyDescent="0.25">
      <c r="A73" s="14"/>
      <c r="B73" s="15" t="s">
        <v>27</v>
      </c>
      <c r="C73" s="16"/>
      <c r="D73" s="16"/>
      <c r="E73" s="16"/>
      <c r="F73" s="17"/>
      <c r="G73" s="18">
        <v>0</v>
      </c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8">
        <v>0</v>
      </c>
      <c r="U73" s="20"/>
      <c r="V73" s="20"/>
      <c r="W73" s="20"/>
      <c r="X73" s="20"/>
    </row>
    <row r="74" spans="1:24" ht="16.5" x14ac:dyDescent="0.3">
      <c r="A74" s="8">
        <v>17</v>
      </c>
      <c r="B74" s="9" t="s">
        <v>43</v>
      </c>
      <c r="C74" s="10">
        <v>55951</v>
      </c>
      <c r="D74" s="10">
        <v>2.61</v>
      </c>
      <c r="E74" s="10">
        <f>C74*D74</f>
        <v>146032.10999999999</v>
      </c>
      <c r="F74" s="11">
        <f t="shared" si="0"/>
        <v>400.08797260273968</v>
      </c>
      <c r="G74" s="12">
        <f>SUM(G75:G77)</f>
        <v>173509.30067859407</v>
      </c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21">
        <f>SUM(T75:T77)</f>
        <v>53108.317624043841</v>
      </c>
      <c r="U74" s="13"/>
      <c r="V74" s="13"/>
      <c r="W74" s="13"/>
      <c r="X74" s="13"/>
    </row>
    <row r="75" spans="1:24" x14ac:dyDescent="0.25">
      <c r="A75" s="14"/>
      <c r="B75" s="15" t="s">
        <v>26</v>
      </c>
      <c r="C75" s="16"/>
      <c r="D75" s="16"/>
      <c r="E75" s="16"/>
      <c r="F75" s="17"/>
      <c r="G75" s="18">
        <f>F74*365*1.048074637</f>
        <v>153052.55067859407</v>
      </c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8">
        <f>F74*114*1.1644</f>
        <v>53108.317624043841</v>
      </c>
      <c r="U75" s="20"/>
      <c r="V75" s="20"/>
      <c r="W75" s="20"/>
      <c r="X75" s="20"/>
    </row>
    <row r="76" spans="1:24" x14ac:dyDescent="0.25">
      <c r="A76" s="14"/>
      <c r="B76" s="15" t="s">
        <v>49</v>
      </c>
      <c r="C76" s="16"/>
      <c r="D76" s="16"/>
      <c r="E76" s="16"/>
      <c r="F76" s="17"/>
      <c r="G76" s="18">
        <v>20456.75</v>
      </c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8">
        <v>0</v>
      </c>
      <c r="U76" s="20"/>
      <c r="V76" s="20"/>
      <c r="W76" s="20"/>
      <c r="X76" s="20"/>
    </row>
    <row r="77" spans="1:24" x14ac:dyDescent="0.25">
      <c r="A77" s="14"/>
      <c r="B77" s="15" t="s">
        <v>27</v>
      </c>
      <c r="C77" s="16"/>
      <c r="D77" s="16"/>
      <c r="E77" s="16"/>
      <c r="F77" s="17"/>
      <c r="G77" s="18">
        <v>0</v>
      </c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8">
        <v>0</v>
      </c>
      <c r="U77" s="20"/>
      <c r="V77" s="20"/>
      <c r="W77" s="20"/>
      <c r="X77" s="20"/>
    </row>
    <row r="78" spans="1:24" ht="16.5" x14ac:dyDescent="0.3">
      <c r="A78" s="8">
        <v>18</v>
      </c>
      <c r="B78" s="9" t="s">
        <v>44</v>
      </c>
      <c r="C78" s="10">
        <v>516320</v>
      </c>
      <c r="D78" s="10">
        <v>1.29</v>
      </c>
      <c r="E78" s="10">
        <f>C78*D78</f>
        <v>666052.80000000005</v>
      </c>
      <c r="F78" s="11">
        <f t="shared" si="0"/>
        <v>1824.8021917808221</v>
      </c>
      <c r="G78" s="12">
        <f>SUM(G79:G81)</f>
        <v>1699085.4865828336</v>
      </c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21">
        <f>SUM(T79:T81)</f>
        <v>502346.38262049318</v>
      </c>
      <c r="U78" s="13"/>
      <c r="V78" s="13"/>
      <c r="W78" s="13"/>
      <c r="X78" s="13"/>
    </row>
    <row r="79" spans="1:24" x14ac:dyDescent="0.25">
      <c r="A79" s="14"/>
      <c r="B79" s="15" t="s">
        <v>26</v>
      </c>
      <c r="C79" s="16"/>
      <c r="D79" s="16"/>
      <c r="E79" s="16"/>
      <c r="F79" s="17"/>
      <c r="G79" s="18">
        <f>F78*365*1.048074637</f>
        <v>698073.04658283363</v>
      </c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8">
        <f>F78*114*1.1644</f>
        <v>242227.16262049321</v>
      </c>
      <c r="U79" s="20"/>
      <c r="V79" s="20"/>
      <c r="W79" s="20"/>
      <c r="X79" s="20"/>
    </row>
    <row r="80" spans="1:24" x14ac:dyDescent="0.25">
      <c r="A80" s="14"/>
      <c r="B80" s="15" t="s">
        <v>49</v>
      </c>
      <c r="C80" s="16"/>
      <c r="D80" s="16"/>
      <c r="E80" s="16"/>
      <c r="F80" s="17"/>
      <c r="G80" s="18">
        <v>188775.61</v>
      </c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8">
        <v>0</v>
      </c>
      <c r="U80" s="20"/>
      <c r="V80" s="20"/>
      <c r="W80" s="20"/>
      <c r="X80" s="20"/>
    </row>
    <row r="81" spans="1:24" x14ac:dyDescent="0.25">
      <c r="A81" s="14"/>
      <c r="B81" s="15" t="s">
        <v>27</v>
      </c>
      <c r="C81" s="16"/>
      <c r="D81" s="16"/>
      <c r="E81" s="16"/>
      <c r="F81" s="17"/>
      <c r="G81" s="18">
        <v>812236.83</v>
      </c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8">
        <v>260119.22</v>
      </c>
      <c r="U81" s="20"/>
      <c r="V81" s="20"/>
      <c r="W81" s="20"/>
      <c r="X81" s="20"/>
    </row>
    <row r="82" spans="1:24" ht="16.5" x14ac:dyDescent="0.3">
      <c r="A82" s="22"/>
      <c r="B82" s="22"/>
      <c r="C82" s="22"/>
      <c r="D82" s="22"/>
      <c r="E82" s="23">
        <f>SUM(E10:E78)</f>
        <v>25007951.794000015</v>
      </c>
      <c r="F82" s="22"/>
      <c r="G82" s="24">
        <f>G10+G14+G18+G22+G26+G30+G34+G38+G42+G46+G50+G54+G58+G62+G66+G70+G74+G78</f>
        <v>36338599.952820972</v>
      </c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4">
        <f>T10+T14+T18+T22+T26+T30+T34+T38+T42+T46+T50+T54+T58+T62+T66+T70+T74+T78</f>
        <v>11956093.704543646</v>
      </c>
      <c r="U82" s="25"/>
      <c r="V82" s="25"/>
      <c r="W82" s="25"/>
      <c r="X82" s="25"/>
    </row>
    <row r="84" spans="1:24" x14ac:dyDescent="0.25">
      <c r="A84" s="26"/>
      <c r="B84" s="26"/>
      <c r="C84" s="27" t="s">
        <v>45</v>
      </c>
      <c r="D84" s="27"/>
      <c r="E84" s="27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U84" s="28"/>
      <c r="V84" s="28"/>
      <c r="W84" s="28"/>
      <c r="X84" s="28"/>
    </row>
    <row r="85" spans="1:24" x14ac:dyDescent="0.25">
      <c r="A85" s="26"/>
      <c r="B85" s="26"/>
      <c r="C85" s="26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U85" s="28"/>
      <c r="V85" s="28"/>
      <c r="W85" s="28"/>
      <c r="X85" s="28"/>
    </row>
    <row r="86" spans="1:24" x14ac:dyDescent="0.25">
      <c r="B86" s="1" t="s">
        <v>46</v>
      </c>
      <c r="R86" s="1" t="s">
        <v>47</v>
      </c>
    </row>
    <row r="90" spans="1:24" x14ac:dyDescent="0.25">
      <c r="C90" s="1" t="s">
        <v>48</v>
      </c>
    </row>
  </sheetData>
  <mergeCells count="9">
    <mergeCell ref="A4:T4"/>
    <mergeCell ref="A6:A8"/>
    <mergeCell ref="B6:B8"/>
    <mergeCell ref="G6:S6"/>
    <mergeCell ref="T6:X6"/>
    <mergeCell ref="G7:G8"/>
    <mergeCell ref="H7:S7"/>
    <mergeCell ref="T7:T8"/>
    <mergeCell ref="U7:X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МКУ Пермблагоустройство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petrova-ev</dc:creator>
  <cp:lastModifiedBy>Чайко Ольга Михайловна</cp:lastModifiedBy>
  <cp:lastPrinted>2013-09-10T08:30:25Z</cp:lastPrinted>
  <dcterms:created xsi:type="dcterms:W3CDTF">2013-09-05T03:54:53Z</dcterms:created>
  <dcterms:modified xsi:type="dcterms:W3CDTF">2013-09-10T11:25:01Z</dcterms:modified>
</cp:coreProperties>
</file>