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55" windowWidth="18195" windowHeight="11640" activeTab="1"/>
  </bookViews>
  <sheets>
    <sheet name="сводная" sheetId="2" r:id="rId1"/>
    <sheet name="2015 " sheetId="7" r:id="rId2"/>
    <sheet name="2014" sheetId="6" r:id="rId3"/>
    <sheet name="Лист3" sheetId="3" r:id="rId4"/>
  </sheets>
  <calcPr calcId="124519" refMode="R1C1"/>
</workbook>
</file>

<file path=xl/calcChain.xml><?xml version="1.0" encoding="utf-8"?>
<calcChain xmlns="http://schemas.openxmlformats.org/spreadsheetml/2006/main">
  <c r="C9" i="2"/>
  <c r="F7" i="7"/>
  <c r="F7" i="6"/>
  <c r="G41" i="7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4"/>
  <c r="G13"/>
  <c r="G12"/>
  <c r="G11"/>
  <c r="G10"/>
  <c r="G9"/>
  <c r="G8"/>
  <c r="G7"/>
  <c r="G42" s="1"/>
  <c r="N42" s="1"/>
  <c r="G41" i="6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4"/>
  <c r="G13"/>
  <c r="G12"/>
  <c r="G11"/>
  <c r="G10"/>
  <c r="G9"/>
  <c r="G8"/>
  <c r="G7"/>
  <c r="G42" s="1"/>
  <c r="N42" s="1"/>
  <c r="C8" i="2" l="1"/>
  <c r="C7"/>
  <c r="L6" i="3"/>
  <c r="L5" s="1"/>
  <c r="K5"/>
  <c r="J5"/>
  <c r="I5"/>
  <c r="H5"/>
  <c r="N7"/>
  <c r="N5" s="1"/>
  <c r="D5"/>
  <c r="E5"/>
  <c r="F5"/>
  <c r="G5"/>
  <c r="M5"/>
  <c r="C5"/>
  <c r="O5" l="1"/>
  <c r="O7" l="1"/>
  <c r="P7" s="1"/>
  <c r="O6"/>
  <c r="P6" s="1"/>
  <c r="B5"/>
  <c r="O4"/>
</calcChain>
</file>

<file path=xl/sharedStrings.xml><?xml version="1.0" encoding="utf-8"?>
<sst xmlns="http://schemas.openxmlformats.org/spreadsheetml/2006/main" count="254" uniqueCount="102">
  <si>
    <t>№ п/п</t>
  </si>
  <si>
    <t>Наименование элементов благоустройства/характеристика объекта</t>
  </si>
  <si>
    <t>Состав работ</t>
  </si>
  <si>
    <t>Единица измерения</t>
  </si>
  <si>
    <t>Стоимость содержания за период, руб.</t>
  </si>
  <si>
    <t>Зимний период - 182 суток - 21.12.2013 - 14.04.2014(115 сут), 15.10.2014-20.12.2014 (67 сут)</t>
  </si>
  <si>
    <t>Механизированная очистка, подсыпка обледенелой поверхности песком</t>
  </si>
  <si>
    <t>100м2</t>
  </si>
  <si>
    <t>Дороги и площадки на территории объектов озеленения</t>
  </si>
  <si>
    <t>Механизированная очистка с открытием бортового камня, подсыпка обледенелой поверхности песком</t>
  </si>
  <si>
    <t xml:space="preserve">1 шт. </t>
  </si>
  <si>
    <t>1м2</t>
  </si>
  <si>
    <t xml:space="preserve">Постаменты памятников </t>
  </si>
  <si>
    <t>Рыхление снега на газонах, образовавшегося при уборке дорог и площадок</t>
  </si>
  <si>
    <t>Летний период - 183 суток -  15.04.2014 - 14.10.2014</t>
  </si>
  <si>
    <t>Ежедневное подметание с очисткой от мусора, удаление сорной растительности у бортового камня</t>
  </si>
  <si>
    <t>Ежедневная очистка урн от мусора с вывозкой мусора</t>
  </si>
  <si>
    <t xml:space="preserve">Комплексная очистка от листвы и мусора в апреле и октябре, ежедневная очистка от мусора, кошение 5 раз в сезон. </t>
  </si>
  <si>
    <t>Подкормка удобрениями, санитарная обрезка, прополка лунок</t>
  </si>
  <si>
    <t>Кустарники в живых изгородях не колючих стригущихся</t>
  </si>
  <si>
    <t>Подкормка удобрениями, санитарная обрезка, стрижка кроны, прополка лунок</t>
  </si>
  <si>
    <t>100 м</t>
  </si>
  <si>
    <t>Кустарники в живых изгородях  колючих стригущихся</t>
  </si>
  <si>
    <t xml:space="preserve">Содержание цветников из однолетних растений </t>
  </si>
  <si>
    <t>Рыхление, прополка, полив, внесение удобрений, удаление отцветших цветов</t>
  </si>
  <si>
    <t>Содержание цветников из многолетних растений</t>
  </si>
  <si>
    <t>Устройство цветников из однолетних растений.</t>
  </si>
  <si>
    <t>Покраска урн</t>
  </si>
  <si>
    <t>1 м2</t>
  </si>
  <si>
    <t>Покраска скамей</t>
  </si>
  <si>
    <t>Монтаж чаш вертикал озеленения</t>
  </si>
  <si>
    <t>Демонтаж чаш вертикал озеленения</t>
  </si>
  <si>
    <t>Подготовка почвы,посадка цветов, уход, полив, удаление отцветших цветов</t>
  </si>
  <si>
    <t>Уход за партерними (рулонными) газонами</t>
  </si>
  <si>
    <t>Уход за луковичными многолетниками</t>
  </si>
  <si>
    <t>1шт</t>
  </si>
  <si>
    <t>Укрытие на зиму древесно-кустарниковые насаждения</t>
  </si>
  <si>
    <t>Стоимость содержания элементов озеленения  на период с 21.12.2013 по 20.12.2014</t>
  </si>
  <si>
    <t>Мойка ограждений, вертикального озеленения</t>
  </si>
  <si>
    <t>Покраска ограждений, вертикального озеленения</t>
  </si>
  <si>
    <t>Урны на объектах</t>
  </si>
  <si>
    <t>Садовые скамьи на объектах</t>
  </si>
  <si>
    <t xml:space="preserve">Дороги и площадки с асфальтовым покрытием </t>
  </si>
  <si>
    <t xml:space="preserve">Урны на объектах </t>
  </si>
  <si>
    <t xml:space="preserve">Газоны обыкновенные </t>
  </si>
  <si>
    <t xml:space="preserve">Устройство цветников из однолетних ковровых растений </t>
  </si>
  <si>
    <t>Устройство цветников вертикал озеленения (посадка цветов вазоны, чаши, уход)</t>
  </si>
  <si>
    <t xml:space="preserve">Дороги и площадки на территории объектов озеленения </t>
  </si>
  <si>
    <t xml:space="preserve">Дороги и площадки, прилегающие к малым архитектурным формам, открытие бортового камня   </t>
  </si>
  <si>
    <t>Дороги и площадки с асфальтовым покрытием</t>
  </si>
  <si>
    <t>Дороги и площадки с плиточным покрытием</t>
  </si>
  <si>
    <t xml:space="preserve">Газоны обыкновенные на  транзитных территориях </t>
  </si>
  <si>
    <t xml:space="preserve">Кустарники, деревья одиночные и в группах </t>
  </si>
  <si>
    <t>Мойка: ограждений, вертикального озеленения</t>
  </si>
  <si>
    <t xml:space="preserve">Ручная очистка от снега,наледи подсыпка песком скользких поверхностей </t>
  </si>
  <si>
    <t>Ежедневная очистка от мусора, снега, наледи с вывозкой</t>
  </si>
  <si>
    <t xml:space="preserve">Сметание снега, удаление наледи </t>
  </si>
  <si>
    <t>Разовое рыхление и разбрасывание снега в апреле</t>
  </si>
  <si>
    <t>Ежедневное подметание с очисткой от мусора, удаление сорной растительности у бортового камня и с плиточного покрытия</t>
  </si>
  <si>
    <t>Кошение 5 раза в сезон, ежедневная очистка от мусор , комплексная очистка от листвы и мусора в апреле и октябре</t>
  </si>
  <si>
    <t>Рыхление, прополка, полив, внесение удобрений, удаление отцветших цветов, деление</t>
  </si>
  <si>
    <t>Обработка почвы, нанесение рисунка полив, посадка, уборка мусора</t>
  </si>
  <si>
    <t xml:space="preserve">Комплексная очистка от листвы и мусора в апреле и октябре, ежедневная очистка от мусора, кошение 8 раз в сезон, полив, прополка. </t>
  </si>
  <si>
    <t>Посадка, рыхление, прополка, полив, внесение удобрений, выкопка</t>
  </si>
  <si>
    <t>Изготовление, установка каркасов, снятие, вывозка</t>
  </si>
  <si>
    <t>Урны на объектах в центре района</t>
  </si>
  <si>
    <t>Урны на объектах в центре города, района</t>
  </si>
  <si>
    <t xml:space="preserve">Содержание дорог и площадок с асфальтовым покрытием </t>
  </si>
  <si>
    <t>100 м2</t>
  </si>
  <si>
    <t>Зимний период - 182 суток - 21.12.2014 - 14.04.2015(115 сут), 15.10.2015-20.12.2015 (67 сут)</t>
  </si>
  <si>
    <t>Летний период - 183 суток -  15.04.2015 - 14.10.2015</t>
  </si>
  <si>
    <t>Стоимость содержания элементов озеленения  на период с 21.12.2014 по 20.12.2015</t>
  </si>
  <si>
    <t xml:space="preserve">ВСЕГО  СОДЕРЖАНИЕ </t>
  </si>
  <si>
    <t>всего</t>
  </si>
  <si>
    <t>с 21.12.2013 по 20.01.2014</t>
  </si>
  <si>
    <t>с 21.01.2014 по 20.02.2014</t>
  </si>
  <si>
    <t>с 21.02.2014 по 20.03.2014</t>
  </si>
  <si>
    <t>с 21.03.2014 по 20.04.2014</t>
  </si>
  <si>
    <t>с 21.04.2014 по 20.05.2014</t>
  </si>
  <si>
    <t>с 21.05.2014 по 20.06.2014</t>
  </si>
  <si>
    <t>с 21.06.2014 по 20.07.2014</t>
  </si>
  <si>
    <t>с 21.07.2014 по 20.08.2014</t>
  </si>
  <si>
    <t>с 21.08.2014 по 20.09.2014</t>
  </si>
  <si>
    <t>с 21.09.2014 по 20.10.2014</t>
  </si>
  <si>
    <t>с 21.10.2014 по 20.11.2014</t>
  </si>
  <si>
    <t>с 21.11.2014 по 20.12.2014</t>
  </si>
  <si>
    <t>лето</t>
  </si>
  <si>
    <t>зима</t>
  </si>
  <si>
    <t xml:space="preserve">придорожные газоны по ул.Уинской отул.Юрша до ул.Пушкарская </t>
  </si>
  <si>
    <t>,</t>
  </si>
  <si>
    <t>Итого</t>
  </si>
  <si>
    <t>Расчет стоимости на выполнение работ по содержанию объектов озеленения общего пользования Мотовилихинского района г. Перми (5)  с 21.12.2014 по 20.12.2015</t>
  </si>
  <si>
    <t xml:space="preserve">Приложение №3
                                     к документации об открытом
аукционе в электронной форме
</t>
  </si>
  <si>
    <t>Обоснование начальной (максимальной) цены контракта</t>
  </si>
  <si>
    <t>выполнение работ по содержанию объектов озеленения общего пользования Мотовилихинского района г. Перми (5)  на период с  21.12.2013 по 20.12.2015 гг.</t>
  </si>
  <si>
    <t>Период выполнения работ</t>
  </si>
  <si>
    <t>Расчет стоимости на выполнение работ по содержанию объектов озеленения общего пользования Мотовилихинского района г. Перми (5) период  с 21.12.2013 по 20.12.2014</t>
  </si>
  <si>
    <t>Объем по объекту озеленения по ул. Уинской от ул. Тургенева до ул. Юрша</t>
  </si>
  <si>
    <t>Объемпо объекту озеленения по ул. Уинской от ул. Тургенева до ул. Юрша</t>
  </si>
  <si>
    <t>Стоимость по объекту озеленения по ул. Уинская от ул. Тургенева до ул. Юрша</t>
  </si>
  <si>
    <t xml:space="preserve">Перечень основных документов, используемых для расчета начальной максимальной цены контракта:
1. «Типовые нормы времени (выработки) на работы по озеленению, утверждённые Постановлением Государственного комитета СССР по труду и социальным вопросам и Секретариата ВЦСПС от 25.04.86 №136/9-49 (М.,Экономика,1987). Для отдельных видов работ, не вошедших в ТНВ, использованы нормы времени ГПУ «Мосзеленхоз».
2. Приказ  Государственного Комитета РФ по строительству и жилищно-коммунальному комплексу № 145 от 10.12.1999 г. «Об утверждении нормативно-производственного регламента содержания озеленённых территорий».
3. Методика  определения стоимости  строительной продукции на территории РФ по видам сметных нормативов п.2.3. МДС-81.35-2004 г.
4. Территориальные единичные расценки на строительные и ремонтно-строительные работы (сметные нормативы).
</t>
  </si>
  <si>
    <t>Покраска: ограждений, вертикального озеленения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</si>
</sst>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76">
    <xf numFmtId="0" fontId="0" fillId="0" borderId="0" xfId="0"/>
    <xf numFmtId="0" fontId="4" fillId="0" borderId="1" xfId="0" applyFont="1" applyBorder="1" applyAlignment="1">
      <alignment horizontal="center" vertical="justify"/>
    </xf>
    <xf numFmtId="4" fontId="4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justify"/>
    </xf>
    <xf numFmtId="0" fontId="3" fillId="0" borderId="1" xfId="0" applyFont="1" applyBorder="1" applyAlignment="1">
      <alignment vertical="justify"/>
    </xf>
    <xf numFmtId="4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justify"/>
    </xf>
    <xf numFmtId="0" fontId="6" fillId="0" borderId="0" xfId="0" applyFont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4" fontId="7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4" xfId="0" applyFont="1" applyBorder="1" applyAlignment="1">
      <alignment wrapText="1"/>
    </xf>
    <xf numFmtId="2" fontId="5" fillId="2" borderId="1" xfId="0" applyNumberFormat="1" applyFont="1" applyFill="1" applyBorder="1" applyAlignment="1">
      <alignment horizontal="center" wrapText="1"/>
    </xf>
    <xf numFmtId="2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Border="1"/>
    <xf numFmtId="0" fontId="5" fillId="2" borderId="0" xfId="0" applyFont="1" applyFill="1" applyBorder="1"/>
    <xf numFmtId="0" fontId="5" fillId="2" borderId="0" xfId="0" applyFont="1" applyFill="1"/>
    <xf numFmtId="2" fontId="5" fillId="2" borderId="1" xfId="0" applyNumberFormat="1" applyFont="1" applyFill="1" applyBorder="1" applyAlignment="1">
      <alignment wrapText="1"/>
    </xf>
    <xf numFmtId="2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2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0" xfId="0" applyFont="1"/>
    <xf numFmtId="4" fontId="7" fillId="0" borderId="0" xfId="0" applyNumberFormat="1" applyFont="1"/>
    <xf numFmtId="4" fontId="5" fillId="0" borderId="0" xfId="0" applyNumberFormat="1" applyFo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2" borderId="1" xfId="0" applyNumberFormat="1" applyFont="1" applyFill="1" applyBorder="1" applyAlignment="1">
      <alignment wrapText="1"/>
    </xf>
    <xf numFmtId="2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4" fontId="10" fillId="2" borderId="0" xfId="0" applyNumberFormat="1" applyFont="1" applyFill="1" applyBorder="1" applyAlignment="1">
      <alignment vertical="top" wrapText="1"/>
    </xf>
    <xf numFmtId="4" fontId="10" fillId="2" borderId="0" xfId="0" applyNumberFormat="1" applyFont="1" applyFill="1" applyBorder="1"/>
    <xf numFmtId="4" fontId="9" fillId="2" borderId="0" xfId="0" applyNumberFormat="1" applyFont="1" applyFill="1" applyBorder="1" applyAlignment="1">
      <alignment vertical="top" wrapText="1"/>
    </xf>
    <xf numFmtId="4" fontId="9" fillId="2" borderId="0" xfId="0" applyNumberFormat="1" applyFont="1" applyFill="1" applyBorder="1"/>
    <xf numFmtId="4" fontId="9" fillId="0" borderId="0" xfId="0" applyNumberFormat="1" applyFont="1" applyBorder="1"/>
    <xf numFmtId="0" fontId="5" fillId="0" borderId="0" xfId="0" applyFont="1" applyAlignment="1">
      <alignment vertical="top" wrapText="1"/>
    </xf>
    <xf numFmtId="0" fontId="0" fillId="0" borderId="0" xfId="0" applyAlignment="1">
      <alignment horizontal="center"/>
    </xf>
    <xf numFmtId="2" fontId="2" fillId="0" borderId="5" xfId="0" applyNumberFormat="1" applyFont="1" applyBorder="1" applyAlignment="1">
      <alignment horizontal="center" vertical="justify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4" fontId="7" fillId="0" borderId="0" xfId="0" applyNumberFormat="1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3" borderId="6" xfId="0" applyFont="1" applyFill="1" applyBorder="1" applyAlignment="1">
      <alignment horizontal="center" wrapText="1"/>
    </xf>
  </cellXfs>
  <cellStyles count="6">
    <cellStyle name="Денежный 2" xfId="2"/>
    <cellStyle name="Обычный" xfId="0" builtinId="0"/>
    <cellStyle name="Обычный 2" xfId="1"/>
    <cellStyle name="Финансовый 2" xfId="3"/>
    <cellStyle name="яц" xfId="4"/>
    <cellStyle name="яц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F13" sqref="F13"/>
    </sheetView>
  </sheetViews>
  <sheetFormatPr defaultRowHeight="15"/>
  <cols>
    <col min="2" max="2" width="58.140625" customWidth="1"/>
    <col min="3" max="3" width="27.28515625" customWidth="1"/>
  </cols>
  <sheetData>
    <row r="1" spans="1:3" ht="15.75" customHeight="1">
      <c r="B1" s="66" t="s">
        <v>92</v>
      </c>
      <c r="C1" s="67"/>
    </row>
    <row r="2" spans="1:3" ht="28.5" customHeight="1">
      <c r="A2" s="69" t="s">
        <v>93</v>
      </c>
      <c r="B2" s="69"/>
      <c r="C2" s="69"/>
    </row>
    <row r="3" spans="1:3" ht="33.75" customHeight="1">
      <c r="A3" s="68" t="s">
        <v>94</v>
      </c>
      <c r="B3" s="68"/>
      <c r="C3" s="68"/>
    </row>
    <row r="4" spans="1:3" ht="29.25" customHeight="1">
      <c r="A4" s="64"/>
      <c r="B4" s="64"/>
      <c r="C4" s="64"/>
    </row>
    <row r="5" spans="1:3" ht="27.75" customHeight="1">
      <c r="A5" s="65"/>
      <c r="B5" s="65"/>
      <c r="C5" s="65"/>
    </row>
    <row r="6" spans="1:3" ht="15.75" customHeight="1">
      <c r="A6" s="1" t="s">
        <v>0</v>
      </c>
      <c r="B6" s="2" t="s">
        <v>95</v>
      </c>
      <c r="C6" s="2" t="s">
        <v>4</v>
      </c>
    </row>
    <row r="7" spans="1:3" ht="30">
      <c r="A7" s="3">
        <v>1</v>
      </c>
      <c r="B7" s="4" t="s">
        <v>37</v>
      </c>
      <c r="C7" s="5">
        <f>'2014'!G42</f>
        <v>1257432.5848999999</v>
      </c>
    </row>
    <row r="8" spans="1:3" ht="30">
      <c r="A8" s="3">
        <v>2</v>
      </c>
      <c r="B8" s="4" t="s">
        <v>71</v>
      </c>
      <c r="C8" s="5">
        <f>'2015 '!G42</f>
        <v>1257432.5848999999</v>
      </c>
    </row>
    <row r="9" spans="1:3">
      <c r="A9" s="1"/>
      <c r="B9" s="6" t="s">
        <v>72</v>
      </c>
      <c r="C9" s="2">
        <f>C7+C8-0.01</f>
        <v>2514865.1598</v>
      </c>
    </row>
    <row r="13" spans="1:3" ht="199.5" customHeight="1">
      <c r="B13" s="63" t="s">
        <v>100</v>
      </c>
      <c r="C13" s="63"/>
    </row>
  </sheetData>
  <mergeCells count="6">
    <mergeCell ref="B13:C13"/>
    <mergeCell ref="A4:C4"/>
    <mergeCell ref="A5:C5"/>
    <mergeCell ref="B1:C1"/>
    <mergeCell ref="A3:C3"/>
    <mergeCell ref="A2:C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4"/>
  <sheetViews>
    <sheetView tabSelected="1" workbookViewId="0">
      <selection activeCell="T7" sqref="T7"/>
    </sheetView>
  </sheetViews>
  <sheetFormatPr defaultRowHeight="15"/>
  <cols>
    <col min="1" max="1" width="5.85546875" style="8" customWidth="1"/>
    <col min="2" max="2" width="27.85546875" style="9" customWidth="1"/>
    <col min="3" max="3" width="24.5703125" style="9" customWidth="1"/>
    <col min="4" max="4" width="11.5703125" style="10" customWidth="1"/>
    <col min="5" max="5" width="12.85546875" style="9" customWidth="1"/>
    <col min="6" max="6" width="16" style="11" customWidth="1"/>
    <col min="7" max="7" width="16.140625" style="12" customWidth="1"/>
    <col min="8" max="8" width="10.5703125" style="10" customWidth="1"/>
    <col min="9" max="12" width="9.140625" style="13" hidden="1" customWidth="1"/>
    <col min="13" max="13" width="31.5703125" style="13" hidden="1" customWidth="1"/>
    <col min="14" max="14" width="13.140625" style="13" hidden="1" customWidth="1"/>
    <col min="15" max="16384" width="9.140625" style="13"/>
  </cols>
  <sheetData>
    <row r="1" spans="1:16">
      <c r="A1" s="8" t="s">
        <v>89</v>
      </c>
    </row>
    <row r="3" spans="1:16" ht="29.25" customHeight="1">
      <c r="A3" s="70" t="s">
        <v>91</v>
      </c>
      <c r="B3" s="70"/>
      <c r="C3" s="70"/>
      <c r="D3" s="70"/>
      <c r="E3" s="70"/>
      <c r="F3" s="70"/>
      <c r="G3" s="70"/>
      <c r="H3" s="14"/>
      <c r="I3" s="14"/>
      <c r="J3" s="14"/>
      <c r="K3" s="14"/>
      <c r="L3" s="14"/>
      <c r="M3" s="14"/>
    </row>
    <row r="5" spans="1:16" ht="100.5" customHeight="1">
      <c r="A5" s="49" t="s">
        <v>0</v>
      </c>
      <c r="B5" s="49" t="s">
        <v>1</v>
      </c>
      <c r="C5" s="49" t="s">
        <v>2</v>
      </c>
      <c r="D5" s="50" t="s">
        <v>3</v>
      </c>
      <c r="E5" s="49" t="s">
        <v>4</v>
      </c>
      <c r="F5" s="51" t="s">
        <v>97</v>
      </c>
      <c r="G5" s="50" t="s">
        <v>99</v>
      </c>
      <c r="H5" s="71"/>
      <c r="I5" s="71"/>
      <c r="J5" s="71"/>
      <c r="K5" s="71"/>
      <c r="L5" s="71"/>
      <c r="M5" s="71"/>
      <c r="N5" s="18"/>
      <c r="O5" s="18"/>
      <c r="P5" s="18"/>
    </row>
    <row r="6" spans="1:16" ht="17.25" customHeight="1">
      <c r="B6" s="72" t="s">
        <v>69</v>
      </c>
      <c r="C6" s="73"/>
      <c r="D6" s="73"/>
      <c r="E6" s="73"/>
      <c r="F6" s="73"/>
      <c r="G6" s="73"/>
      <c r="H6" s="18"/>
      <c r="I6" s="18"/>
      <c r="J6" s="18"/>
      <c r="K6" s="18"/>
      <c r="L6" s="18"/>
      <c r="M6" s="19"/>
      <c r="N6" s="18"/>
      <c r="O6" s="18"/>
      <c r="P6" s="18"/>
    </row>
    <row r="7" spans="1:16" ht="60">
      <c r="A7" s="15">
        <v>1</v>
      </c>
      <c r="B7" s="16" t="s">
        <v>47</v>
      </c>
      <c r="C7" s="16" t="s">
        <v>6</v>
      </c>
      <c r="D7" s="17" t="s">
        <v>7</v>
      </c>
      <c r="E7" s="20">
        <v>6361.51</v>
      </c>
      <c r="F7" s="21">
        <f>41.6+0.5</f>
        <v>42.1</v>
      </c>
      <c r="G7" s="22">
        <f>F7*E7</f>
        <v>267819.571</v>
      </c>
      <c r="H7" s="74"/>
      <c r="I7" s="74"/>
      <c r="J7" s="74"/>
      <c r="K7" s="74"/>
      <c r="L7" s="74"/>
      <c r="M7" s="74"/>
      <c r="N7" s="23"/>
      <c r="O7" s="23"/>
      <c r="P7" s="23"/>
    </row>
    <row r="8" spans="1:16" ht="75" hidden="1">
      <c r="A8" s="15"/>
      <c r="B8" s="16" t="s">
        <v>8</v>
      </c>
      <c r="C8" s="16" t="s">
        <v>9</v>
      </c>
      <c r="D8" s="17" t="s">
        <v>7</v>
      </c>
      <c r="E8" s="20">
        <v>25567.119999999999</v>
      </c>
      <c r="F8" s="21"/>
      <c r="G8" s="22">
        <f t="shared" ref="G8:G41" si="0">F8*E8</f>
        <v>0</v>
      </c>
      <c r="H8" s="74"/>
      <c r="I8" s="74"/>
      <c r="J8" s="74"/>
      <c r="K8" s="74"/>
      <c r="L8" s="74"/>
      <c r="M8" s="74"/>
      <c r="N8" s="23"/>
      <c r="O8" s="23"/>
      <c r="P8" s="23"/>
    </row>
    <row r="9" spans="1:16" ht="60">
      <c r="A9" s="15">
        <v>2</v>
      </c>
      <c r="B9" s="16" t="s">
        <v>48</v>
      </c>
      <c r="C9" s="16" t="s">
        <v>54</v>
      </c>
      <c r="D9" s="17" t="s">
        <v>7</v>
      </c>
      <c r="E9" s="20">
        <v>31309.759999999998</v>
      </c>
      <c r="F9" s="21">
        <v>0.5</v>
      </c>
      <c r="G9" s="22">
        <f t="shared" si="0"/>
        <v>15654.88</v>
      </c>
      <c r="H9" s="74"/>
      <c r="I9" s="74"/>
      <c r="J9" s="74"/>
      <c r="K9" s="74"/>
      <c r="L9" s="74"/>
      <c r="M9" s="74"/>
      <c r="N9" s="23"/>
      <c r="O9" s="23"/>
      <c r="P9" s="23"/>
    </row>
    <row r="10" spans="1:16" s="25" customFormat="1" ht="30">
      <c r="A10" s="15">
        <v>3</v>
      </c>
      <c r="B10" s="16" t="s">
        <v>65</v>
      </c>
      <c r="C10" s="16" t="s">
        <v>66</v>
      </c>
      <c r="D10" s="16" t="s">
        <v>10</v>
      </c>
      <c r="E10" s="20">
        <v>876.69</v>
      </c>
      <c r="F10" s="20">
        <v>72</v>
      </c>
      <c r="G10" s="22">
        <f t="shared" si="0"/>
        <v>63121.680000000008</v>
      </c>
      <c r="H10" s="74"/>
      <c r="I10" s="74"/>
      <c r="J10" s="74"/>
      <c r="K10" s="74"/>
      <c r="L10" s="74"/>
      <c r="M10" s="74"/>
      <c r="N10" s="24"/>
      <c r="O10" s="24"/>
    </row>
    <row r="11" spans="1:16" ht="45" hidden="1">
      <c r="A11" s="15"/>
      <c r="B11" s="16" t="s">
        <v>40</v>
      </c>
      <c r="C11" s="16" t="s">
        <v>55</v>
      </c>
      <c r="D11" s="17" t="s">
        <v>10</v>
      </c>
      <c r="E11" s="20">
        <v>2412.65</v>
      </c>
      <c r="F11" s="21"/>
      <c r="G11" s="22">
        <f t="shared" si="0"/>
        <v>0</v>
      </c>
      <c r="H11" s="74"/>
      <c r="I11" s="74"/>
      <c r="J11" s="74"/>
      <c r="K11" s="74"/>
      <c r="L11" s="74"/>
      <c r="M11" s="74"/>
      <c r="N11" s="23"/>
      <c r="O11" s="23"/>
      <c r="P11" s="23"/>
    </row>
    <row r="12" spans="1:16" ht="30">
      <c r="A12" s="15">
        <v>4</v>
      </c>
      <c r="B12" s="16" t="s">
        <v>41</v>
      </c>
      <c r="C12" s="16" t="s">
        <v>56</v>
      </c>
      <c r="D12" s="17" t="s">
        <v>11</v>
      </c>
      <c r="E12" s="20">
        <v>320.26</v>
      </c>
      <c r="F12" s="21">
        <v>36</v>
      </c>
      <c r="G12" s="22">
        <f t="shared" si="0"/>
        <v>11529.36</v>
      </c>
      <c r="H12" s="74"/>
      <c r="I12" s="74"/>
      <c r="J12" s="74"/>
      <c r="K12" s="74"/>
      <c r="L12" s="74"/>
      <c r="M12" s="74"/>
      <c r="N12" s="23"/>
      <c r="O12" s="23"/>
      <c r="P12" s="23"/>
    </row>
    <row r="13" spans="1:16" ht="30" hidden="1">
      <c r="A13" s="15"/>
      <c r="B13" s="16" t="s">
        <v>12</v>
      </c>
      <c r="C13" s="16" t="s">
        <v>56</v>
      </c>
      <c r="D13" s="17" t="s">
        <v>11</v>
      </c>
      <c r="E13" s="20">
        <v>40.770000000000003</v>
      </c>
      <c r="F13" s="21"/>
      <c r="G13" s="22">
        <f t="shared" si="0"/>
        <v>0</v>
      </c>
      <c r="H13" s="74"/>
      <c r="I13" s="74"/>
      <c r="J13" s="74"/>
      <c r="K13" s="74"/>
      <c r="L13" s="74"/>
      <c r="M13" s="74"/>
      <c r="N13" s="23"/>
      <c r="O13" s="23"/>
      <c r="P13" s="23"/>
    </row>
    <row r="14" spans="1:16" ht="45">
      <c r="A14" s="15">
        <v>5</v>
      </c>
      <c r="B14" s="16" t="s">
        <v>13</v>
      </c>
      <c r="C14" s="16" t="s">
        <v>57</v>
      </c>
      <c r="D14" s="17" t="s">
        <v>7</v>
      </c>
      <c r="E14" s="20">
        <v>165.75</v>
      </c>
      <c r="F14" s="21">
        <v>6.43</v>
      </c>
      <c r="G14" s="22">
        <f t="shared" si="0"/>
        <v>1065.7725</v>
      </c>
      <c r="H14" s="74"/>
      <c r="I14" s="74"/>
      <c r="J14" s="74"/>
      <c r="K14" s="74"/>
      <c r="L14" s="74"/>
      <c r="M14" s="74"/>
      <c r="N14" s="23"/>
      <c r="O14" s="23"/>
      <c r="P14" s="23"/>
    </row>
    <row r="15" spans="1:16" s="25" customFormat="1" ht="14.25" customHeight="1">
      <c r="A15" s="15"/>
      <c r="B15" s="72" t="s">
        <v>70</v>
      </c>
      <c r="C15" s="73"/>
      <c r="D15" s="73"/>
      <c r="E15" s="73"/>
      <c r="F15" s="73"/>
      <c r="G15" s="75"/>
      <c r="H15" s="74"/>
      <c r="I15" s="74"/>
      <c r="J15" s="74"/>
      <c r="K15" s="74"/>
      <c r="L15" s="74"/>
      <c r="M15" s="74"/>
      <c r="N15" s="24"/>
      <c r="O15" s="24"/>
      <c r="P15" s="24"/>
    </row>
    <row r="16" spans="1:16" ht="75" hidden="1">
      <c r="A16" s="15"/>
      <c r="B16" s="16" t="s">
        <v>49</v>
      </c>
      <c r="C16" s="16" t="s">
        <v>15</v>
      </c>
      <c r="D16" s="17" t="s">
        <v>7</v>
      </c>
      <c r="E16" s="26">
        <v>5855.33</v>
      </c>
      <c r="F16" s="21"/>
      <c r="G16" s="22">
        <f t="shared" si="0"/>
        <v>0</v>
      </c>
      <c r="H16" s="74"/>
      <c r="I16" s="74"/>
      <c r="J16" s="74"/>
      <c r="K16" s="74"/>
      <c r="L16" s="74"/>
      <c r="M16" s="74"/>
      <c r="N16" s="23"/>
      <c r="O16" s="23"/>
      <c r="P16" s="23"/>
    </row>
    <row r="17" spans="1:18" s="25" customFormat="1" ht="75" hidden="1">
      <c r="A17" s="15"/>
      <c r="B17" s="16" t="s">
        <v>67</v>
      </c>
      <c r="C17" s="16" t="s">
        <v>15</v>
      </c>
      <c r="D17" s="16" t="s">
        <v>68</v>
      </c>
      <c r="E17" s="26">
        <v>2172.21</v>
      </c>
      <c r="F17" s="20"/>
      <c r="G17" s="22">
        <f t="shared" si="0"/>
        <v>0</v>
      </c>
      <c r="H17" s="74"/>
      <c r="I17" s="74"/>
      <c r="J17" s="74"/>
      <c r="K17" s="74"/>
      <c r="L17" s="74"/>
      <c r="M17" s="74"/>
      <c r="N17" s="24"/>
      <c r="O17" s="24"/>
    </row>
    <row r="18" spans="1:18" ht="75" hidden="1">
      <c r="A18" s="15"/>
      <c r="B18" s="16" t="s">
        <v>42</v>
      </c>
      <c r="C18" s="16" t="s">
        <v>15</v>
      </c>
      <c r="D18" s="17" t="s">
        <v>7</v>
      </c>
      <c r="E18" s="26">
        <v>2773.91</v>
      </c>
      <c r="F18" s="21"/>
      <c r="G18" s="22">
        <f t="shared" si="0"/>
        <v>0</v>
      </c>
      <c r="H18" s="74"/>
      <c r="I18" s="74"/>
      <c r="J18" s="74"/>
      <c r="K18" s="74"/>
      <c r="L18" s="74"/>
      <c r="M18" s="74"/>
      <c r="N18" s="23"/>
      <c r="O18" s="23"/>
      <c r="P18" s="23"/>
      <c r="Q18" s="23"/>
      <c r="R18" s="23"/>
    </row>
    <row r="19" spans="1:18" ht="90">
      <c r="A19" s="15">
        <v>6</v>
      </c>
      <c r="B19" s="16" t="s">
        <v>50</v>
      </c>
      <c r="C19" s="16" t="s">
        <v>58</v>
      </c>
      <c r="D19" s="17" t="s">
        <v>7</v>
      </c>
      <c r="E19" s="20">
        <v>5117.66</v>
      </c>
      <c r="F19" s="21">
        <v>42.6</v>
      </c>
      <c r="G19" s="22">
        <f t="shared" si="0"/>
        <v>218012.31599999999</v>
      </c>
      <c r="H19" s="74"/>
      <c r="I19" s="74"/>
      <c r="J19" s="74"/>
      <c r="K19" s="74"/>
      <c r="L19" s="74"/>
      <c r="M19" s="74"/>
      <c r="N19" s="23"/>
      <c r="O19" s="23"/>
      <c r="P19" s="23"/>
    </row>
    <row r="20" spans="1:18" s="25" customFormat="1" ht="45">
      <c r="A20" s="15">
        <v>7</v>
      </c>
      <c r="B20" s="16" t="s">
        <v>65</v>
      </c>
      <c r="C20" s="16" t="s">
        <v>16</v>
      </c>
      <c r="D20" s="16" t="s">
        <v>10</v>
      </c>
      <c r="E20" s="20">
        <v>798.37</v>
      </c>
      <c r="F20" s="20">
        <v>72</v>
      </c>
      <c r="G20" s="22">
        <f t="shared" si="0"/>
        <v>57482.64</v>
      </c>
      <c r="H20" s="74"/>
      <c r="I20" s="74"/>
      <c r="J20" s="74"/>
      <c r="K20" s="74"/>
      <c r="L20" s="74"/>
      <c r="M20" s="74"/>
      <c r="N20" s="24"/>
      <c r="O20" s="24"/>
    </row>
    <row r="21" spans="1:18" ht="45" hidden="1">
      <c r="A21" s="15"/>
      <c r="B21" s="16" t="s">
        <v>43</v>
      </c>
      <c r="C21" s="16" t="s">
        <v>16</v>
      </c>
      <c r="D21" s="17" t="s">
        <v>10</v>
      </c>
      <c r="E21" s="20">
        <v>2176.48</v>
      </c>
      <c r="F21" s="21"/>
      <c r="G21" s="22">
        <f t="shared" si="0"/>
        <v>0</v>
      </c>
      <c r="H21" s="74"/>
      <c r="I21" s="74"/>
      <c r="J21" s="74"/>
      <c r="K21" s="74"/>
      <c r="L21" s="74"/>
      <c r="M21" s="74"/>
      <c r="N21" s="23"/>
      <c r="O21" s="23"/>
      <c r="P21" s="23"/>
    </row>
    <row r="22" spans="1:18" ht="75" hidden="1">
      <c r="A22" s="15"/>
      <c r="B22" s="16" t="s">
        <v>51</v>
      </c>
      <c r="C22" s="16" t="s">
        <v>17</v>
      </c>
      <c r="D22" s="17" t="s">
        <v>7</v>
      </c>
      <c r="E22" s="20">
        <v>3593.44</v>
      </c>
      <c r="F22" s="21"/>
      <c r="G22" s="22">
        <f t="shared" si="0"/>
        <v>0</v>
      </c>
      <c r="H22" s="74"/>
      <c r="I22" s="74"/>
      <c r="J22" s="74"/>
      <c r="K22" s="74"/>
      <c r="L22" s="74"/>
      <c r="M22" s="74"/>
      <c r="N22" s="23"/>
      <c r="O22" s="23"/>
      <c r="P22" s="23"/>
    </row>
    <row r="23" spans="1:18" ht="90">
      <c r="A23" s="15">
        <v>8</v>
      </c>
      <c r="B23" s="16" t="s">
        <v>44</v>
      </c>
      <c r="C23" s="16" t="s">
        <v>59</v>
      </c>
      <c r="D23" s="17" t="s">
        <v>7</v>
      </c>
      <c r="E23" s="20">
        <v>820.59</v>
      </c>
      <c r="F23" s="21">
        <v>208.36</v>
      </c>
      <c r="G23" s="22">
        <f t="shared" si="0"/>
        <v>170978.13240000003</v>
      </c>
      <c r="H23" s="74"/>
      <c r="I23" s="74"/>
      <c r="J23" s="74"/>
      <c r="K23" s="74"/>
      <c r="L23" s="74"/>
      <c r="M23" s="74"/>
      <c r="N23" s="23"/>
      <c r="O23" s="23"/>
      <c r="P23" s="23"/>
    </row>
    <row r="24" spans="1:18" ht="45">
      <c r="A24" s="15">
        <v>9</v>
      </c>
      <c r="B24" s="16" t="s">
        <v>52</v>
      </c>
      <c r="C24" s="16" t="s">
        <v>18</v>
      </c>
      <c r="D24" s="17" t="s">
        <v>10</v>
      </c>
      <c r="E24" s="20">
        <v>93.18</v>
      </c>
      <c r="F24" s="21">
        <v>120</v>
      </c>
      <c r="G24" s="22">
        <f t="shared" si="0"/>
        <v>11181.6</v>
      </c>
      <c r="H24" s="74"/>
      <c r="I24" s="74"/>
      <c r="J24" s="74"/>
      <c r="K24" s="74"/>
      <c r="L24" s="74"/>
      <c r="M24" s="74"/>
      <c r="N24" s="23"/>
      <c r="O24" s="23"/>
      <c r="P24" s="23"/>
    </row>
    <row r="25" spans="1:18" ht="60">
      <c r="A25" s="15">
        <v>10</v>
      </c>
      <c r="B25" s="16" t="s">
        <v>19</v>
      </c>
      <c r="C25" s="16" t="s">
        <v>20</v>
      </c>
      <c r="D25" s="17" t="s">
        <v>21</v>
      </c>
      <c r="E25" s="20">
        <v>17076.82</v>
      </c>
      <c r="F25" s="21">
        <v>6.15</v>
      </c>
      <c r="G25" s="22">
        <f t="shared" si="0"/>
        <v>105022.443</v>
      </c>
      <c r="H25" s="74"/>
      <c r="I25" s="74"/>
      <c r="J25" s="74"/>
      <c r="K25" s="74"/>
      <c r="L25" s="74"/>
      <c r="M25" s="74"/>
      <c r="N25" s="23"/>
      <c r="O25" s="23"/>
      <c r="P25" s="23"/>
    </row>
    <row r="26" spans="1:18" ht="60" hidden="1">
      <c r="A26" s="15"/>
      <c r="B26" s="16" t="s">
        <v>22</v>
      </c>
      <c r="C26" s="16" t="s">
        <v>20</v>
      </c>
      <c r="D26" s="17" t="s">
        <v>21</v>
      </c>
      <c r="E26" s="20">
        <v>34397.660000000003</v>
      </c>
      <c r="F26" s="21"/>
      <c r="G26" s="22">
        <f t="shared" si="0"/>
        <v>0</v>
      </c>
      <c r="H26" s="74"/>
      <c r="I26" s="74"/>
      <c r="J26" s="74"/>
      <c r="K26" s="74"/>
      <c r="L26" s="74"/>
      <c r="M26" s="74"/>
      <c r="N26" s="23"/>
      <c r="O26" s="23"/>
      <c r="P26" s="23"/>
    </row>
    <row r="27" spans="1:18" ht="60">
      <c r="A27" s="15">
        <v>11</v>
      </c>
      <c r="B27" s="16" t="s">
        <v>23</v>
      </c>
      <c r="C27" s="16" t="s">
        <v>24</v>
      </c>
      <c r="D27" s="17" t="s">
        <v>7</v>
      </c>
      <c r="E27" s="20">
        <v>19591.72</v>
      </c>
      <c r="F27" s="21">
        <v>1.25</v>
      </c>
      <c r="G27" s="22">
        <f t="shared" si="0"/>
        <v>24489.65</v>
      </c>
      <c r="H27" s="74"/>
      <c r="I27" s="74"/>
      <c r="J27" s="74"/>
      <c r="K27" s="74"/>
      <c r="L27" s="74"/>
      <c r="M27" s="74"/>
      <c r="N27" s="23"/>
      <c r="O27" s="23"/>
      <c r="P27" s="23"/>
    </row>
    <row r="28" spans="1:18" ht="75" hidden="1">
      <c r="A28" s="15"/>
      <c r="B28" s="16" t="s">
        <v>25</v>
      </c>
      <c r="C28" s="16" t="s">
        <v>60</v>
      </c>
      <c r="D28" s="17" t="s">
        <v>7</v>
      </c>
      <c r="E28" s="20">
        <v>9409.56</v>
      </c>
      <c r="F28" s="21"/>
      <c r="G28" s="22">
        <f t="shared" si="0"/>
        <v>0</v>
      </c>
      <c r="H28" s="74"/>
      <c r="I28" s="74"/>
      <c r="J28" s="74"/>
      <c r="K28" s="74"/>
      <c r="L28" s="74"/>
      <c r="M28" s="74"/>
      <c r="N28" s="23"/>
      <c r="O28" s="23"/>
      <c r="P28" s="23"/>
    </row>
    <row r="29" spans="1:18" ht="45" hidden="1">
      <c r="A29" s="15"/>
      <c r="B29" s="16" t="s">
        <v>26</v>
      </c>
      <c r="C29" s="16" t="s">
        <v>61</v>
      </c>
      <c r="D29" s="17" t="s">
        <v>11</v>
      </c>
      <c r="E29" s="20">
        <v>1053.52</v>
      </c>
      <c r="F29" s="21"/>
      <c r="G29" s="22">
        <f t="shared" si="0"/>
        <v>0</v>
      </c>
      <c r="H29" s="74"/>
      <c r="I29" s="74"/>
      <c r="J29" s="74"/>
      <c r="K29" s="74"/>
      <c r="L29" s="74"/>
      <c r="M29" s="74"/>
      <c r="N29" s="23"/>
      <c r="O29" s="23"/>
      <c r="P29" s="23"/>
    </row>
    <row r="30" spans="1:18" s="25" customFormat="1" ht="45">
      <c r="A30" s="15">
        <v>12</v>
      </c>
      <c r="B30" s="16" t="s">
        <v>26</v>
      </c>
      <c r="C30" s="16" t="s">
        <v>61</v>
      </c>
      <c r="D30" s="16" t="s">
        <v>11</v>
      </c>
      <c r="E30" s="20">
        <v>856.8</v>
      </c>
      <c r="F30" s="27">
        <v>125</v>
      </c>
      <c r="G30" s="22">
        <f t="shared" si="0"/>
        <v>107100</v>
      </c>
      <c r="H30" s="74"/>
      <c r="I30" s="74"/>
      <c r="J30" s="74"/>
      <c r="K30" s="74"/>
      <c r="L30" s="74"/>
      <c r="M30" s="74"/>
      <c r="N30" s="24"/>
      <c r="O30" s="24"/>
      <c r="P30" s="24"/>
    </row>
    <row r="31" spans="1:18" ht="45" hidden="1">
      <c r="A31" s="15"/>
      <c r="B31" s="16" t="s">
        <v>45</v>
      </c>
      <c r="C31" s="16" t="s">
        <v>61</v>
      </c>
      <c r="D31" s="17" t="s">
        <v>11</v>
      </c>
      <c r="E31" s="20">
        <v>1571.58</v>
      </c>
      <c r="F31" s="21"/>
      <c r="G31" s="22">
        <f t="shared" si="0"/>
        <v>0</v>
      </c>
      <c r="H31" s="74"/>
      <c r="I31" s="74"/>
      <c r="J31" s="74"/>
      <c r="K31" s="74"/>
      <c r="L31" s="74"/>
      <c r="M31" s="74"/>
      <c r="N31" s="23"/>
      <c r="O31" s="23"/>
      <c r="P31" s="23"/>
    </row>
    <row r="32" spans="1:18">
      <c r="A32" s="15">
        <v>13</v>
      </c>
      <c r="B32" s="16" t="s">
        <v>27</v>
      </c>
      <c r="C32" s="16" t="s">
        <v>27</v>
      </c>
      <c r="D32" s="17" t="s">
        <v>28</v>
      </c>
      <c r="E32" s="20">
        <v>93.75</v>
      </c>
      <c r="F32" s="21">
        <v>72</v>
      </c>
      <c r="G32" s="22">
        <f t="shared" si="0"/>
        <v>6750</v>
      </c>
      <c r="H32" s="74"/>
      <c r="I32" s="74"/>
      <c r="J32" s="74"/>
      <c r="K32" s="74"/>
      <c r="L32" s="74"/>
      <c r="M32" s="74"/>
      <c r="N32" s="23"/>
      <c r="O32" s="23"/>
      <c r="P32" s="23"/>
    </row>
    <row r="33" spans="1:16">
      <c r="A33" s="15">
        <v>14</v>
      </c>
      <c r="B33" s="16" t="s">
        <v>29</v>
      </c>
      <c r="C33" s="16" t="s">
        <v>29</v>
      </c>
      <c r="D33" s="17" t="s">
        <v>28</v>
      </c>
      <c r="E33" s="20">
        <v>302.20999999999998</v>
      </c>
      <c r="F33" s="21">
        <v>36</v>
      </c>
      <c r="G33" s="22">
        <f t="shared" si="0"/>
        <v>10879.56</v>
      </c>
      <c r="H33" s="74"/>
      <c r="I33" s="74"/>
      <c r="J33" s="74"/>
      <c r="K33" s="74"/>
      <c r="L33" s="74"/>
      <c r="M33" s="74"/>
      <c r="N33" s="23"/>
      <c r="O33" s="23"/>
      <c r="P33" s="23"/>
    </row>
    <row r="34" spans="1:16" ht="45">
      <c r="A34" s="15">
        <v>15</v>
      </c>
      <c r="B34" s="16" t="s">
        <v>53</v>
      </c>
      <c r="C34" s="16" t="s">
        <v>38</v>
      </c>
      <c r="D34" s="17" t="s">
        <v>28</v>
      </c>
      <c r="E34" s="20">
        <v>17.23</v>
      </c>
      <c r="F34" s="21">
        <v>856</v>
      </c>
      <c r="G34" s="22">
        <f t="shared" si="0"/>
        <v>14748.880000000001</v>
      </c>
      <c r="H34" s="74"/>
      <c r="I34" s="74"/>
      <c r="J34" s="74"/>
      <c r="K34" s="74"/>
      <c r="L34" s="74"/>
      <c r="M34" s="74"/>
      <c r="N34" s="23"/>
      <c r="O34" s="23"/>
      <c r="P34" s="23"/>
    </row>
    <row r="35" spans="1:16" ht="45">
      <c r="A35" s="15">
        <v>16</v>
      </c>
      <c r="B35" s="16" t="s">
        <v>101</v>
      </c>
      <c r="C35" s="16" t="s">
        <v>39</v>
      </c>
      <c r="D35" s="17" t="s">
        <v>28</v>
      </c>
      <c r="E35" s="20">
        <v>279.68</v>
      </c>
      <c r="F35" s="21">
        <v>6</v>
      </c>
      <c r="G35" s="22">
        <f t="shared" si="0"/>
        <v>1678.08</v>
      </c>
      <c r="H35" s="74"/>
      <c r="I35" s="74"/>
      <c r="J35" s="74"/>
      <c r="K35" s="74"/>
      <c r="L35" s="74"/>
      <c r="M35" s="74"/>
      <c r="N35" s="23"/>
      <c r="O35" s="23"/>
      <c r="P35" s="23"/>
    </row>
    <row r="36" spans="1:16" ht="30">
      <c r="A36" s="15">
        <v>17</v>
      </c>
      <c r="B36" s="16" t="s">
        <v>30</v>
      </c>
      <c r="C36" s="16" t="s">
        <v>30</v>
      </c>
      <c r="D36" s="17" t="s">
        <v>10</v>
      </c>
      <c r="E36" s="20">
        <v>594.03</v>
      </c>
      <c r="F36" s="21">
        <v>81</v>
      </c>
      <c r="G36" s="22">
        <f t="shared" si="0"/>
        <v>48116.43</v>
      </c>
      <c r="H36" s="74"/>
      <c r="I36" s="74"/>
      <c r="J36" s="74"/>
      <c r="K36" s="74"/>
      <c r="L36" s="74"/>
      <c r="M36" s="74"/>
      <c r="N36" s="23"/>
      <c r="O36" s="23"/>
      <c r="P36" s="23"/>
    </row>
    <row r="37" spans="1:16" ht="30">
      <c r="A37" s="15">
        <v>18</v>
      </c>
      <c r="B37" s="16" t="s">
        <v>31</v>
      </c>
      <c r="C37" s="16" t="s">
        <v>31</v>
      </c>
      <c r="D37" s="17" t="s">
        <v>10</v>
      </c>
      <c r="E37" s="20">
        <v>476.19</v>
      </c>
      <c r="F37" s="21">
        <v>81</v>
      </c>
      <c r="G37" s="22">
        <f t="shared" si="0"/>
        <v>38571.39</v>
      </c>
      <c r="H37" s="74"/>
      <c r="I37" s="74"/>
      <c r="J37" s="74"/>
      <c r="K37" s="74"/>
      <c r="L37" s="74"/>
      <c r="M37" s="74"/>
      <c r="N37" s="23"/>
      <c r="O37" s="23"/>
      <c r="P37" s="23"/>
    </row>
    <row r="38" spans="1:16" ht="60">
      <c r="A38" s="15">
        <v>19</v>
      </c>
      <c r="B38" s="16" t="s">
        <v>46</v>
      </c>
      <c r="C38" s="16" t="s">
        <v>32</v>
      </c>
      <c r="D38" s="17" t="s">
        <v>28</v>
      </c>
      <c r="E38" s="20">
        <v>4161.51</v>
      </c>
      <c r="F38" s="21">
        <v>20</v>
      </c>
      <c r="G38" s="22">
        <f t="shared" si="0"/>
        <v>83230.200000000012</v>
      </c>
      <c r="H38" s="74"/>
      <c r="I38" s="74"/>
      <c r="J38" s="74"/>
      <c r="K38" s="74"/>
      <c r="L38" s="74"/>
      <c r="M38" s="74"/>
      <c r="N38" s="23"/>
      <c r="O38" s="23"/>
      <c r="P38" s="23"/>
    </row>
    <row r="39" spans="1:16" ht="90" hidden="1">
      <c r="A39" s="15"/>
      <c r="B39" s="16" t="s">
        <v>33</v>
      </c>
      <c r="C39" s="16" t="s">
        <v>62</v>
      </c>
      <c r="D39" s="17" t="s">
        <v>11</v>
      </c>
      <c r="E39" s="26">
        <v>67.05</v>
      </c>
      <c r="F39" s="21"/>
      <c r="G39" s="22">
        <f t="shared" si="0"/>
        <v>0</v>
      </c>
      <c r="H39" s="74"/>
      <c r="I39" s="74"/>
      <c r="J39" s="74"/>
      <c r="K39" s="74"/>
      <c r="L39" s="74"/>
      <c r="M39" s="74"/>
      <c r="N39" s="23"/>
      <c r="O39" s="23"/>
      <c r="P39" s="23"/>
    </row>
    <row r="40" spans="1:16" ht="45" hidden="1">
      <c r="A40" s="15"/>
      <c r="B40" s="16" t="s">
        <v>34</v>
      </c>
      <c r="C40" s="16" t="s">
        <v>63</v>
      </c>
      <c r="D40" s="17" t="s">
        <v>35</v>
      </c>
      <c r="E40" s="26">
        <v>25.46</v>
      </c>
      <c r="F40" s="21"/>
      <c r="G40" s="22">
        <f t="shared" si="0"/>
        <v>0</v>
      </c>
      <c r="H40" s="74"/>
      <c r="I40" s="74"/>
      <c r="J40" s="74"/>
      <c r="K40" s="74"/>
      <c r="L40" s="74"/>
      <c r="M40" s="74"/>
      <c r="N40" s="23"/>
      <c r="O40" s="23"/>
      <c r="P40" s="23"/>
    </row>
    <row r="41" spans="1:16" ht="45" hidden="1">
      <c r="A41" s="15"/>
      <c r="B41" s="16" t="s">
        <v>36</v>
      </c>
      <c r="C41" s="16" t="s">
        <v>64</v>
      </c>
      <c r="D41" s="17" t="s">
        <v>10</v>
      </c>
      <c r="E41" s="26">
        <v>635.97</v>
      </c>
      <c r="F41" s="21"/>
      <c r="G41" s="22">
        <f t="shared" si="0"/>
        <v>0</v>
      </c>
      <c r="H41" s="74"/>
      <c r="I41" s="74"/>
      <c r="J41" s="74"/>
      <c r="K41" s="74"/>
      <c r="L41" s="74"/>
      <c r="M41" s="74"/>
      <c r="N41" s="23"/>
      <c r="O41" s="23"/>
      <c r="P41" s="23"/>
    </row>
    <row r="42" spans="1:16" s="35" customFormat="1" ht="15.75">
      <c r="A42" s="28"/>
      <c r="B42" s="29" t="s">
        <v>90</v>
      </c>
      <c r="C42" s="29"/>
      <c r="D42" s="30"/>
      <c r="E42" s="31"/>
      <c r="F42" s="32"/>
      <c r="G42" s="33">
        <f>SUM(G7:G41)</f>
        <v>1257432.5848999999</v>
      </c>
      <c r="H42" s="34"/>
      <c r="N42" s="36">
        <f>SUM(G42:M42)</f>
        <v>1257432.5848999999</v>
      </c>
    </row>
    <row r="43" spans="1:16">
      <c r="N43" s="37"/>
    </row>
    <row r="44" spans="1:16">
      <c r="N44" s="37"/>
    </row>
  </sheetData>
  <mergeCells count="5">
    <mergeCell ref="A3:G3"/>
    <mergeCell ref="H5:M5"/>
    <mergeCell ref="B6:G6"/>
    <mergeCell ref="H7:M41"/>
    <mergeCell ref="B15:G15"/>
  </mergeCells>
  <pageMargins left="0.31496062992125984" right="0.31496062992125984" top="0.15748031496062992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4"/>
  <sheetViews>
    <sheetView topLeftCell="A27" workbookViewId="0">
      <selection activeCell="B35" sqref="B35"/>
    </sheetView>
  </sheetViews>
  <sheetFormatPr defaultRowHeight="15"/>
  <cols>
    <col min="1" max="1" width="5.85546875" style="8" customWidth="1"/>
    <col min="2" max="2" width="27.85546875" style="9" customWidth="1"/>
    <col min="3" max="3" width="24.5703125" style="9" customWidth="1"/>
    <col min="4" max="4" width="11.5703125" style="10" customWidth="1"/>
    <col min="5" max="5" width="12.85546875" style="9" customWidth="1"/>
    <col min="6" max="6" width="16" style="11" customWidth="1"/>
    <col min="7" max="7" width="16.140625" style="12" customWidth="1"/>
    <col min="8" max="8" width="10.5703125" style="10" customWidth="1"/>
    <col min="9" max="12" width="9.140625" style="13" hidden="1" customWidth="1"/>
    <col min="13" max="13" width="31.5703125" style="13" hidden="1" customWidth="1"/>
    <col min="14" max="14" width="13.140625" style="13" hidden="1" customWidth="1"/>
    <col min="15" max="16384" width="9.140625" style="13"/>
  </cols>
  <sheetData>
    <row r="1" spans="1:16">
      <c r="A1" s="8" t="s">
        <v>89</v>
      </c>
    </row>
    <row r="3" spans="1:16" ht="29.25" customHeight="1">
      <c r="A3" s="70" t="s">
        <v>96</v>
      </c>
      <c r="B3" s="70"/>
      <c r="C3" s="70"/>
      <c r="D3" s="70"/>
      <c r="E3" s="70"/>
      <c r="F3" s="70"/>
      <c r="G3" s="70"/>
      <c r="H3" s="14"/>
      <c r="I3" s="14"/>
      <c r="J3" s="14"/>
      <c r="K3" s="14"/>
      <c r="L3" s="14"/>
      <c r="M3" s="14"/>
    </row>
    <row r="5" spans="1:16" ht="100.5" customHeight="1">
      <c r="A5" s="48" t="s">
        <v>0</v>
      </c>
      <c r="B5" s="48" t="s">
        <v>1</v>
      </c>
      <c r="C5" s="48" t="s">
        <v>2</v>
      </c>
      <c r="D5" s="45" t="s">
        <v>3</v>
      </c>
      <c r="E5" s="48" t="s">
        <v>4</v>
      </c>
      <c r="F5" s="52" t="s">
        <v>98</v>
      </c>
      <c r="G5" s="45" t="s">
        <v>99</v>
      </c>
      <c r="H5" s="71"/>
      <c r="I5" s="71"/>
      <c r="J5" s="71"/>
      <c r="K5" s="71"/>
      <c r="L5" s="71"/>
      <c r="M5" s="71"/>
      <c r="N5" s="18"/>
      <c r="O5" s="18"/>
      <c r="P5" s="18"/>
    </row>
    <row r="6" spans="1:16" ht="17.25" customHeight="1">
      <c r="B6" s="72" t="s">
        <v>5</v>
      </c>
      <c r="C6" s="73"/>
      <c r="D6" s="73"/>
      <c r="E6" s="73"/>
      <c r="F6" s="73"/>
      <c r="G6" s="73"/>
      <c r="H6" s="18"/>
      <c r="I6" s="18"/>
      <c r="J6" s="18"/>
      <c r="K6" s="18"/>
      <c r="L6" s="18"/>
      <c r="M6" s="19"/>
      <c r="N6" s="18"/>
      <c r="O6" s="18"/>
      <c r="P6" s="18"/>
    </row>
    <row r="7" spans="1:16" ht="60">
      <c r="A7" s="44">
        <v>1</v>
      </c>
      <c r="B7" s="44" t="s">
        <v>47</v>
      </c>
      <c r="C7" s="44" t="s">
        <v>6</v>
      </c>
      <c r="D7" s="45" t="s">
        <v>7</v>
      </c>
      <c r="E7" s="46">
        <v>6361.51</v>
      </c>
      <c r="F7" s="47">
        <f>41.6+0.5</f>
        <v>42.1</v>
      </c>
      <c r="G7" s="47">
        <f>F7*E7</f>
        <v>267819.571</v>
      </c>
      <c r="H7" s="74"/>
      <c r="I7" s="74"/>
      <c r="J7" s="74"/>
      <c r="K7" s="74"/>
      <c r="L7" s="74"/>
      <c r="M7" s="74"/>
      <c r="N7" s="23"/>
      <c r="O7" s="23"/>
      <c r="P7" s="23"/>
    </row>
    <row r="8" spans="1:16" ht="75" hidden="1">
      <c r="A8" s="44"/>
      <c r="B8" s="44" t="s">
        <v>8</v>
      </c>
      <c r="C8" s="44" t="s">
        <v>9</v>
      </c>
      <c r="D8" s="45" t="s">
        <v>7</v>
      </c>
      <c r="E8" s="46">
        <v>25567.119999999999</v>
      </c>
      <c r="F8" s="47"/>
      <c r="G8" s="47">
        <f t="shared" ref="G8:G41" si="0">F8*E8</f>
        <v>0</v>
      </c>
      <c r="H8" s="74"/>
      <c r="I8" s="74"/>
      <c r="J8" s="74"/>
      <c r="K8" s="74"/>
      <c r="L8" s="74"/>
      <c r="M8" s="74"/>
      <c r="N8" s="23"/>
      <c r="O8" s="23"/>
      <c r="P8" s="23"/>
    </row>
    <row r="9" spans="1:16" ht="60">
      <c r="A9" s="44">
        <v>2</v>
      </c>
      <c r="B9" s="44" t="s">
        <v>48</v>
      </c>
      <c r="C9" s="44" t="s">
        <v>54</v>
      </c>
      <c r="D9" s="45" t="s">
        <v>7</v>
      </c>
      <c r="E9" s="46">
        <v>31309.759999999998</v>
      </c>
      <c r="F9" s="47">
        <v>0.5</v>
      </c>
      <c r="G9" s="47">
        <f t="shared" si="0"/>
        <v>15654.88</v>
      </c>
      <c r="H9" s="74"/>
      <c r="I9" s="74"/>
      <c r="J9" s="74"/>
      <c r="K9" s="74"/>
      <c r="L9" s="74"/>
      <c r="M9" s="74"/>
      <c r="N9" s="23"/>
      <c r="O9" s="23"/>
      <c r="P9" s="23"/>
    </row>
    <row r="10" spans="1:16" s="25" customFormat="1" ht="30">
      <c r="A10" s="44">
        <v>3</v>
      </c>
      <c r="B10" s="44" t="s">
        <v>65</v>
      </c>
      <c r="C10" s="44" t="s">
        <v>66</v>
      </c>
      <c r="D10" s="48" t="s">
        <v>10</v>
      </c>
      <c r="E10" s="46">
        <v>876.69</v>
      </c>
      <c r="F10" s="46">
        <v>72</v>
      </c>
      <c r="G10" s="47">
        <f t="shared" si="0"/>
        <v>63121.680000000008</v>
      </c>
      <c r="H10" s="74"/>
      <c r="I10" s="74"/>
      <c r="J10" s="74"/>
      <c r="K10" s="74"/>
      <c r="L10" s="74"/>
      <c r="M10" s="74"/>
      <c r="N10" s="24"/>
      <c r="O10" s="24"/>
    </row>
    <row r="11" spans="1:16" ht="45" hidden="1">
      <c r="A11" s="44"/>
      <c r="B11" s="44" t="s">
        <v>40</v>
      </c>
      <c r="C11" s="44" t="s">
        <v>55</v>
      </c>
      <c r="D11" s="45" t="s">
        <v>10</v>
      </c>
      <c r="E11" s="46">
        <v>2412.65</v>
      </c>
      <c r="F11" s="47"/>
      <c r="G11" s="47">
        <f t="shared" si="0"/>
        <v>0</v>
      </c>
      <c r="H11" s="74"/>
      <c r="I11" s="74"/>
      <c r="J11" s="74"/>
      <c r="K11" s="74"/>
      <c r="L11" s="74"/>
      <c r="M11" s="74"/>
      <c r="N11" s="23"/>
      <c r="O11" s="23"/>
      <c r="P11" s="23"/>
    </row>
    <row r="12" spans="1:16" ht="30">
      <c r="A12" s="44">
        <v>4</v>
      </c>
      <c r="B12" s="44" t="s">
        <v>41</v>
      </c>
      <c r="C12" s="44" t="s">
        <v>56</v>
      </c>
      <c r="D12" s="45" t="s">
        <v>11</v>
      </c>
      <c r="E12" s="46">
        <v>320.26</v>
      </c>
      <c r="F12" s="47">
        <v>36</v>
      </c>
      <c r="G12" s="47">
        <f t="shared" si="0"/>
        <v>11529.36</v>
      </c>
      <c r="H12" s="74"/>
      <c r="I12" s="74"/>
      <c r="J12" s="74"/>
      <c r="K12" s="74"/>
      <c r="L12" s="74"/>
      <c r="M12" s="74"/>
      <c r="N12" s="23"/>
      <c r="O12" s="23"/>
      <c r="P12" s="23"/>
    </row>
    <row r="13" spans="1:16" ht="30" hidden="1">
      <c r="A13" s="44"/>
      <c r="B13" s="44" t="s">
        <v>12</v>
      </c>
      <c r="C13" s="44" t="s">
        <v>56</v>
      </c>
      <c r="D13" s="45" t="s">
        <v>11</v>
      </c>
      <c r="E13" s="46">
        <v>40.770000000000003</v>
      </c>
      <c r="F13" s="47"/>
      <c r="G13" s="47">
        <f t="shared" si="0"/>
        <v>0</v>
      </c>
      <c r="H13" s="74"/>
      <c r="I13" s="74"/>
      <c r="J13" s="74"/>
      <c r="K13" s="74"/>
      <c r="L13" s="74"/>
      <c r="M13" s="74"/>
      <c r="N13" s="23"/>
      <c r="O13" s="23"/>
      <c r="P13" s="23"/>
    </row>
    <row r="14" spans="1:16" ht="45">
      <c r="A14" s="44">
        <v>5</v>
      </c>
      <c r="B14" s="44" t="s">
        <v>13</v>
      </c>
      <c r="C14" s="44" t="s">
        <v>57</v>
      </c>
      <c r="D14" s="45" t="s">
        <v>7</v>
      </c>
      <c r="E14" s="46">
        <v>165.75</v>
      </c>
      <c r="F14" s="47">
        <v>6.43</v>
      </c>
      <c r="G14" s="47">
        <f t="shared" si="0"/>
        <v>1065.7725</v>
      </c>
      <c r="H14" s="74"/>
      <c r="I14" s="74"/>
      <c r="J14" s="74"/>
      <c r="K14" s="74"/>
      <c r="L14" s="74"/>
      <c r="M14" s="74"/>
      <c r="N14" s="23"/>
      <c r="O14" s="23"/>
      <c r="P14" s="23"/>
    </row>
    <row r="15" spans="1:16" s="25" customFormat="1" ht="14.25" customHeight="1">
      <c r="A15" s="15"/>
      <c r="B15" s="72" t="s">
        <v>14</v>
      </c>
      <c r="C15" s="73"/>
      <c r="D15" s="73"/>
      <c r="E15" s="73"/>
      <c r="F15" s="73"/>
      <c r="G15" s="75"/>
      <c r="H15" s="74"/>
      <c r="I15" s="74"/>
      <c r="J15" s="74"/>
      <c r="K15" s="74"/>
      <c r="L15" s="74"/>
      <c r="M15" s="74"/>
      <c r="N15" s="24"/>
      <c r="O15" s="24"/>
      <c r="P15" s="24"/>
    </row>
    <row r="16" spans="1:16" ht="75" hidden="1">
      <c r="A16" s="15"/>
      <c r="B16" s="16" t="s">
        <v>49</v>
      </c>
      <c r="C16" s="16" t="s">
        <v>15</v>
      </c>
      <c r="D16" s="17" t="s">
        <v>7</v>
      </c>
      <c r="E16" s="26">
        <v>5855.33</v>
      </c>
      <c r="F16" s="21"/>
      <c r="G16" s="22">
        <f t="shared" si="0"/>
        <v>0</v>
      </c>
      <c r="H16" s="74"/>
      <c r="I16" s="74"/>
      <c r="J16" s="74"/>
      <c r="K16" s="74"/>
      <c r="L16" s="74"/>
      <c r="M16" s="74"/>
      <c r="N16" s="23"/>
      <c r="O16" s="23"/>
      <c r="P16" s="23"/>
    </row>
    <row r="17" spans="1:18" s="25" customFormat="1" ht="75" hidden="1">
      <c r="A17" s="15"/>
      <c r="B17" s="16" t="s">
        <v>67</v>
      </c>
      <c r="C17" s="16" t="s">
        <v>15</v>
      </c>
      <c r="D17" s="16" t="s">
        <v>68</v>
      </c>
      <c r="E17" s="26">
        <v>2172.21</v>
      </c>
      <c r="F17" s="20"/>
      <c r="G17" s="22">
        <f t="shared" si="0"/>
        <v>0</v>
      </c>
      <c r="H17" s="74"/>
      <c r="I17" s="74"/>
      <c r="J17" s="74"/>
      <c r="K17" s="74"/>
      <c r="L17" s="74"/>
      <c r="M17" s="74"/>
      <c r="N17" s="24"/>
      <c r="O17" s="24"/>
    </row>
    <row r="18" spans="1:18" ht="75" hidden="1">
      <c r="A18" s="15"/>
      <c r="B18" s="16" t="s">
        <v>42</v>
      </c>
      <c r="C18" s="16" t="s">
        <v>15</v>
      </c>
      <c r="D18" s="17" t="s">
        <v>7</v>
      </c>
      <c r="E18" s="26">
        <v>2773.91</v>
      </c>
      <c r="F18" s="21"/>
      <c r="G18" s="22">
        <f t="shared" si="0"/>
        <v>0</v>
      </c>
      <c r="H18" s="74"/>
      <c r="I18" s="74"/>
      <c r="J18" s="74"/>
      <c r="K18" s="74"/>
      <c r="L18" s="74"/>
      <c r="M18" s="74"/>
      <c r="N18" s="23"/>
      <c r="O18" s="23"/>
      <c r="P18" s="23"/>
      <c r="Q18" s="23"/>
      <c r="R18" s="23"/>
    </row>
    <row r="19" spans="1:18" ht="93" customHeight="1">
      <c r="A19" s="44">
        <v>6</v>
      </c>
      <c r="B19" s="44" t="s">
        <v>50</v>
      </c>
      <c r="C19" s="44" t="s">
        <v>58</v>
      </c>
      <c r="D19" s="45" t="s">
        <v>7</v>
      </c>
      <c r="E19" s="46">
        <v>5117.66</v>
      </c>
      <c r="F19" s="47">
        <v>42.6</v>
      </c>
      <c r="G19" s="47">
        <f t="shared" si="0"/>
        <v>218012.31599999999</v>
      </c>
      <c r="H19" s="74"/>
      <c r="I19" s="74"/>
      <c r="J19" s="74"/>
      <c r="K19" s="74"/>
      <c r="L19" s="74"/>
      <c r="M19" s="74"/>
      <c r="N19" s="23"/>
      <c r="O19" s="23"/>
      <c r="P19" s="23"/>
    </row>
    <row r="20" spans="1:18" s="25" customFormat="1" ht="40.5" customHeight="1">
      <c r="A20" s="44">
        <v>7</v>
      </c>
      <c r="B20" s="44" t="s">
        <v>65</v>
      </c>
      <c r="C20" s="44" t="s">
        <v>16</v>
      </c>
      <c r="D20" s="48" t="s">
        <v>10</v>
      </c>
      <c r="E20" s="46">
        <v>798.37</v>
      </c>
      <c r="F20" s="46">
        <v>72</v>
      </c>
      <c r="G20" s="47">
        <f t="shared" si="0"/>
        <v>57482.64</v>
      </c>
      <c r="H20" s="74"/>
      <c r="I20" s="74"/>
      <c r="J20" s="74"/>
      <c r="K20" s="74"/>
      <c r="L20" s="74"/>
      <c r="M20" s="74"/>
      <c r="N20" s="24"/>
      <c r="O20" s="24"/>
    </row>
    <row r="21" spans="1:18" ht="45" hidden="1">
      <c r="A21" s="44"/>
      <c r="B21" s="44" t="s">
        <v>43</v>
      </c>
      <c r="C21" s="44" t="s">
        <v>16</v>
      </c>
      <c r="D21" s="45" t="s">
        <v>10</v>
      </c>
      <c r="E21" s="46">
        <v>2176.48</v>
      </c>
      <c r="F21" s="47"/>
      <c r="G21" s="47">
        <f t="shared" si="0"/>
        <v>0</v>
      </c>
      <c r="H21" s="74"/>
      <c r="I21" s="74"/>
      <c r="J21" s="74"/>
      <c r="K21" s="74"/>
      <c r="L21" s="74"/>
      <c r="M21" s="74"/>
      <c r="N21" s="23"/>
      <c r="O21" s="23"/>
      <c r="P21" s="23"/>
    </row>
    <row r="22" spans="1:18" ht="75" hidden="1">
      <c r="A22" s="44"/>
      <c r="B22" s="44" t="s">
        <v>51</v>
      </c>
      <c r="C22" s="44" t="s">
        <v>17</v>
      </c>
      <c r="D22" s="45" t="s">
        <v>7</v>
      </c>
      <c r="E22" s="46">
        <v>3593.44</v>
      </c>
      <c r="F22" s="47"/>
      <c r="G22" s="47">
        <f t="shared" si="0"/>
        <v>0</v>
      </c>
      <c r="H22" s="74"/>
      <c r="I22" s="74"/>
      <c r="J22" s="74"/>
      <c r="K22" s="74"/>
      <c r="L22" s="74"/>
      <c r="M22" s="74"/>
      <c r="N22" s="23"/>
      <c r="O22" s="23"/>
      <c r="P22" s="23"/>
    </row>
    <row r="23" spans="1:18" ht="80.25" customHeight="1">
      <c r="A23" s="44">
        <v>8</v>
      </c>
      <c r="B23" s="44" t="s">
        <v>44</v>
      </c>
      <c r="C23" s="44" t="s">
        <v>59</v>
      </c>
      <c r="D23" s="45" t="s">
        <v>7</v>
      </c>
      <c r="E23" s="46">
        <v>820.59</v>
      </c>
      <c r="F23" s="47">
        <v>208.36</v>
      </c>
      <c r="G23" s="47">
        <f t="shared" si="0"/>
        <v>170978.13240000003</v>
      </c>
      <c r="H23" s="74"/>
      <c r="I23" s="74"/>
      <c r="J23" s="74"/>
      <c r="K23" s="74"/>
      <c r="L23" s="74"/>
      <c r="M23" s="74"/>
      <c r="N23" s="23"/>
      <c r="O23" s="23"/>
      <c r="P23" s="23"/>
    </row>
    <row r="24" spans="1:18" ht="45">
      <c r="A24" s="44">
        <v>9</v>
      </c>
      <c r="B24" s="44" t="s">
        <v>52</v>
      </c>
      <c r="C24" s="44" t="s">
        <v>18</v>
      </c>
      <c r="D24" s="45" t="s">
        <v>10</v>
      </c>
      <c r="E24" s="46">
        <v>93.18</v>
      </c>
      <c r="F24" s="47">
        <v>120</v>
      </c>
      <c r="G24" s="47">
        <f t="shared" si="0"/>
        <v>11181.6</v>
      </c>
      <c r="H24" s="74"/>
      <c r="I24" s="74"/>
      <c r="J24" s="74"/>
      <c r="K24" s="74"/>
      <c r="L24" s="74"/>
      <c r="M24" s="74"/>
      <c r="N24" s="23"/>
      <c r="O24" s="23"/>
      <c r="P24" s="23"/>
    </row>
    <row r="25" spans="1:18" ht="60">
      <c r="A25" s="44">
        <v>10</v>
      </c>
      <c r="B25" s="44" t="s">
        <v>19</v>
      </c>
      <c r="C25" s="44" t="s">
        <v>20</v>
      </c>
      <c r="D25" s="45" t="s">
        <v>21</v>
      </c>
      <c r="E25" s="46">
        <v>17076.82</v>
      </c>
      <c r="F25" s="47">
        <v>6.15</v>
      </c>
      <c r="G25" s="47">
        <f t="shared" si="0"/>
        <v>105022.443</v>
      </c>
      <c r="H25" s="74"/>
      <c r="I25" s="74"/>
      <c r="J25" s="74"/>
      <c r="K25" s="74"/>
      <c r="L25" s="74"/>
      <c r="M25" s="74"/>
      <c r="N25" s="23"/>
      <c r="O25" s="23"/>
      <c r="P25" s="23"/>
    </row>
    <row r="26" spans="1:18" ht="60" hidden="1">
      <c r="A26" s="44"/>
      <c r="B26" s="44" t="s">
        <v>22</v>
      </c>
      <c r="C26" s="44" t="s">
        <v>20</v>
      </c>
      <c r="D26" s="45" t="s">
        <v>21</v>
      </c>
      <c r="E26" s="46">
        <v>34397.660000000003</v>
      </c>
      <c r="F26" s="47"/>
      <c r="G26" s="47">
        <f t="shared" si="0"/>
        <v>0</v>
      </c>
      <c r="H26" s="74"/>
      <c r="I26" s="74"/>
      <c r="J26" s="74"/>
      <c r="K26" s="74"/>
      <c r="L26" s="74"/>
      <c r="M26" s="74"/>
      <c r="N26" s="23"/>
      <c r="O26" s="23"/>
      <c r="P26" s="23"/>
    </row>
    <row r="27" spans="1:18" ht="60">
      <c r="A27" s="44">
        <v>11</v>
      </c>
      <c r="B27" s="44" t="s">
        <v>23</v>
      </c>
      <c r="C27" s="44" t="s">
        <v>24</v>
      </c>
      <c r="D27" s="45" t="s">
        <v>7</v>
      </c>
      <c r="E27" s="46">
        <v>19591.72</v>
      </c>
      <c r="F27" s="47">
        <v>1.25</v>
      </c>
      <c r="G27" s="47">
        <f t="shared" si="0"/>
        <v>24489.65</v>
      </c>
      <c r="H27" s="74"/>
      <c r="I27" s="74"/>
      <c r="J27" s="74"/>
      <c r="K27" s="74"/>
      <c r="L27" s="74"/>
      <c r="M27" s="74"/>
      <c r="N27" s="23"/>
      <c r="O27" s="23"/>
      <c r="P27" s="23"/>
    </row>
    <row r="28" spans="1:18" ht="75" hidden="1">
      <c r="A28" s="44"/>
      <c r="B28" s="44" t="s">
        <v>25</v>
      </c>
      <c r="C28" s="44" t="s">
        <v>60</v>
      </c>
      <c r="D28" s="45" t="s">
        <v>7</v>
      </c>
      <c r="E28" s="46">
        <v>9409.56</v>
      </c>
      <c r="F28" s="47"/>
      <c r="G28" s="47">
        <f t="shared" si="0"/>
        <v>0</v>
      </c>
      <c r="H28" s="74"/>
      <c r="I28" s="74"/>
      <c r="J28" s="74"/>
      <c r="K28" s="74"/>
      <c r="L28" s="74"/>
      <c r="M28" s="74"/>
      <c r="N28" s="23"/>
      <c r="O28" s="23"/>
      <c r="P28" s="23"/>
    </row>
    <row r="29" spans="1:18" ht="45" hidden="1">
      <c r="A29" s="44"/>
      <c r="B29" s="44" t="s">
        <v>26</v>
      </c>
      <c r="C29" s="44" t="s">
        <v>61</v>
      </c>
      <c r="D29" s="45" t="s">
        <v>11</v>
      </c>
      <c r="E29" s="46">
        <v>1053.52</v>
      </c>
      <c r="F29" s="47"/>
      <c r="G29" s="47">
        <f t="shared" si="0"/>
        <v>0</v>
      </c>
      <c r="H29" s="74"/>
      <c r="I29" s="74"/>
      <c r="J29" s="74"/>
      <c r="K29" s="74"/>
      <c r="L29" s="74"/>
      <c r="M29" s="74"/>
      <c r="N29" s="23"/>
      <c r="O29" s="23"/>
      <c r="P29" s="23"/>
    </row>
    <row r="30" spans="1:18" s="25" customFormat="1" ht="45">
      <c r="A30" s="44">
        <v>12</v>
      </c>
      <c r="B30" s="44" t="s">
        <v>26</v>
      </c>
      <c r="C30" s="44" t="s">
        <v>61</v>
      </c>
      <c r="D30" s="48" t="s">
        <v>11</v>
      </c>
      <c r="E30" s="46">
        <v>856.8</v>
      </c>
      <c r="F30" s="46">
        <v>125</v>
      </c>
      <c r="G30" s="47">
        <f t="shared" si="0"/>
        <v>107100</v>
      </c>
      <c r="H30" s="74"/>
      <c r="I30" s="74"/>
      <c r="J30" s="74"/>
      <c r="K30" s="74"/>
      <c r="L30" s="74"/>
      <c r="M30" s="74"/>
      <c r="N30" s="24"/>
      <c r="O30" s="24"/>
      <c r="P30" s="24"/>
    </row>
    <row r="31" spans="1:18" ht="45" hidden="1">
      <c r="A31" s="44"/>
      <c r="B31" s="44" t="s">
        <v>45</v>
      </c>
      <c r="C31" s="44" t="s">
        <v>61</v>
      </c>
      <c r="D31" s="45" t="s">
        <v>11</v>
      </c>
      <c r="E31" s="46">
        <v>1571.58</v>
      </c>
      <c r="F31" s="47"/>
      <c r="G31" s="47">
        <f t="shared" si="0"/>
        <v>0</v>
      </c>
      <c r="H31" s="74"/>
      <c r="I31" s="74"/>
      <c r="J31" s="74"/>
      <c r="K31" s="74"/>
      <c r="L31" s="74"/>
      <c r="M31" s="74"/>
      <c r="N31" s="23"/>
      <c r="O31" s="23"/>
      <c r="P31" s="23"/>
    </row>
    <row r="32" spans="1:18">
      <c r="A32" s="44">
        <v>13</v>
      </c>
      <c r="B32" s="44" t="s">
        <v>27</v>
      </c>
      <c r="C32" s="44" t="s">
        <v>27</v>
      </c>
      <c r="D32" s="45" t="s">
        <v>28</v>
      </c>
      <c r="E32" s="46">
        <v>93.75</v>
      </c>
      <c r="F32" s="47">
        <v>72</v>
      </c>
      <c r="G32" s="47">
        <f t="shared" si="0"/>
        <v>6750</v>
      </c>
      <c r="H32" s="74"/>
      <c r="I32" s="74"/>
      <c r="J32" s="74"/>
      <c r="K32" s="74"/>
      <c r="L32" s="74"/>
      <c r="M32" s="74"/>
      <c r="N32" s="23"/>
      <c r="O32" s="23"/>
      <c r="P32" s="23"/>
    </row>
    <row r="33" spans="1:16">
      <c r="A33" s="44">
        <v>14</v>
      </c>
      <c r="B33" s="44" t="s">
        <v>29</v>
      </c>
      <c r="C33" s="44" t="s">
        <v>29</v>
      </c>
      <c r="D33" s="45" t="s">
        <v>28</v>
      </c>
      <c r="E33" s="46">
        <v>302.20999999999998</v>
      </c>
      <c r="F33" s="47">
        <v>36</v>
      </c>
      <c r="G33" s="47">
        <f t="shared" si="0"/>
        <v>10879.56</v>
      </c>
      <c r="H33" s="74"/>
      <c r="I33" s="74"/>
      <c r="J33" s="74"/>
      <c r="K33" s="74"/>
      <c r="L33" s="74"/>
      <c r="M33" s="74"/>
      <c r="N33" s="23"/>
      <c r="O33" s="23"/>
      <c r="P33" s="23"/>
    </row>
    <row r="34" spans="1:16" ht="45">
      <c r="A34" s="44">
        <v>15</v>
      </c>
      <c r="B34" s="44" t="s">
        <v>53</v>
      </c>
      <c r="C34" s="44" t="s">
        <v>38</v>
      </c>
      <c r="D34" s="45" t="s">
        <v>28</v>
      </c>
      <c r="E34" s="46">
        <v>17.23</v>
      </c>
      <c r="F34" s="47">
        <v>856</v>
      </c>
      <c r="G34" s="47">
        <f t="shared" si="0"/>
        <v>14748.880000000001</v>
      </c>
      <c r="H34" s="74"/>
      <c r="I34" s="74"/>
      <c r="J34" s="74"/>
      <c r="K34" s="74"/>
      <c r="L34" s="74"/>
      <c r="M34" s="74"/>
      <c r="N34" s="23"/>
      <c r="O34" s="23"/>
      <c r="P34" s="23"/>
    </row>
    <row r="35" spans="1:16" ht="45">
      <c r="A35" s="44">
        <v>16</v>
      </c>
      <c r="B35" s="44" t="s">
        <v>101</v>
      </c>
      <c r="C35" s="44" t="s">
        <v>39</v>
      </c>
      <c r="D35" s="45" t="s">
        <v>28</v>
      </c>
      <c r="E35" s="46">
        <v>279.68</v>
      </c>
      <c r="F35" s="47">
        <v>6</v>
      </c>
      <c r="G35" s="47">
        <f t="shared" si="0"/>
        <v>1678.08</v>
      </c>
      <c r="H35" s="74"/>
      <c r="I35" s="74"/>
      <c r="J35" s="74"/>
      <c r="K35" s="74"/>
      <c r="L35" s="74"/>
      <c r="M35" s="74"/>
      <c r="N35" s="23"/>
      <c r="O35" s="23"/>
      <c r="P35" s="23"/>
    </row>
    <row r="36" spans="1:16" ht="30">
      <c r="A36" s="44">
        <v>17</v>
      </c>
      <c r="B36" s="44" t="s">
        <v>30</v>
      </c>
      <c r="C36" s="44" t="s">
        <v>30</v>
      </c>
      <c r="D36" s="45" t="s">
        <v>10</v>
      </c>
      <c r="E36" s="46">
        <v>594.03</v>
      </c>
      <c r="F36" s="47">
        <v>81</v>
      </c>
      <c r="G36" s="47">
        <f t="shared" si="0"/>
        <v>48116.43</v>
      </c>
      <c r="H36" s="74"/>
      <c r="I36" s="74"/>
      <c r="J36" s="74"/>
      <c r="K36" s="74"/>
      <c r="L36" s="74"/>
      <c r="M36" s="74"/>
      <c r="N36" s="23"/>
      <c r="O36" s="23"/>
      <c r="P36" s="23"/>
    </row>
    <row r="37" spans="1:16" ht="30">
      <c r="A37" s="44">
        <v>18</v>
      </c>
      <c r="B37" s="44" t="s">
        <v>31</v>
      </c>
      <c r="C37" s="44" t="s">
        <v>31</v>
      </c>
      <c r="D37" s="45" t="s">
        <v>10</v>
      </c>
      <c r="E37" s="46">
        <v>476.19</v>
      </c>
      <c r="F37" s="47">
        <v>81</v>
      </c>
      <c r="G37" s="47">
        <f t="shared" si="0"/>
        <v>38571.39</v>
      </c>
      <c r="H37" s="74"/>
      <c r="I37" s="74"/>
      <c r="J37" s="74"/>
      <c r="K37" s="74"/>
      <c r="L37" s="74"/>
      <c r="M37" s="74"/>
      <c r="N37" s="23"/>
      <c r="O37" s="23"/>
      <c r="P37" s="23"/>
    </row>
    <row r="38" spans="1:16" ht="60">
      <c r="A38" s="44">
        <v>19</v>
      </c>
      <c r="B38" s="44" t="s">
        <v>46</v>
      </c>
      <c r="C38" s="44" t="s">
        <v>32</v>
      </c>
      <c r="D38" s="45" t="s">
        <v>28</v>
      </c>
      <c r="E38" s="46">
        <v>4161.51</v>
      </c>
      <c r="F38" s="47">
        <v>20</v>
      </c>
      <c r="G38" s="47">
        <f t="shared" si="0"/>
        <v>83230.200000000012</v>
      </c>
      <c r="H38" s="74"/>
      <c r="I38" s="74"/>
      <c r="J38" s="74"/>
      <c r="K38" s="74"/>
      <c r="L38" s="74"/>
      <c r="M38" s="74"/>
      <c r="N38" s="23"/>
      <c r="O38" s="23"/>
      <c r="P38" s="23"/>
    </row>
    <row r="39" spans="1:16" ht="90" hidden="1">
      <c r="A39" s="15"/>
      <c r="B39" s="16" t="s">
        <v>33</v>
      </c>
      <c r="C39" s="16" t="s">
        <v>62</v>
      </c>
      <c r="D39" s="17" t="s">
        <v>11</v>
      </c>
      <c r="E39" s="26">
        <v>67.05</v>
      </c>
      <c r="F39" s="21"/>
      <c r="G39" s="22">
        <f t="shared" si="0"/>
        <v>0</v>
      </c>
      <c r="H39" s="74"/>
      <c r="I39" s="74"/>
      <c r="J39" s="74"/>
      <c r="K39" s="74"/>
      <c r="L39" s="74"/>
      <c r="M39" s="74"/>
      <c r="N39" s="23"/>
      <c r="O39" s="23"/>
      <c r="P39" s="23"/>
    </row>
    <row r="40" spans="1:16" ht="45" hidden="1">
      <c r="A40" s="15"/>
      <c r="B40" s="16" t="s">
        <v>34</v>
      </c>
      <c r="C40" s="16" t="s">
        <v>63</v>
      </c>
      <c r="D40" s="17" t="s">
        <v>35</v>
      </c>
      <c r="E40" s="26">
        <v>25.46</v>
      </c>
      <c r="F40" s="21"/>
      <c r="G40" s="22">
        <f t="shared" si="0"/>
        <v>0</v>
      </c>
      <c r="H40" s="74"/>
      <c r="I40" s="74"/>
      <c r="J40" s="74"/>
      <c r="K40" s="74"/>
      <c r="L40" s="74"/>
      <c r="M40" s="74"/>
      <c r="N40" s="23"/>
      <c r="O40" s="23"/>
      <c r="P40" s="23"/>
    </row>
    <row r="41" spans="1:16" ht="45" hidden="1">
      <c r="A41" s="15"/>
      <c r="B41" s="16" t="s">
        <v>36</v>
      </c>
      <c r="C41" s="16" t="s">
        <v>64</v>
      </c>
      <c r="D41" s="17" t="s">
        <v>10</v>
      </c>
      <c r="E41" s="26">
        <v>635.97</v>
      </c>
      <c r="F41" s="21"/>
      <c r="G41" s="22">
        <f t="shared" si="0"/>
        <v>0</v>
      </c>
      <c r="H41" s="74"/>
      <c r="I41" s="74"/>
      <c r="J41" s="74"/>
      <c r="K41" s="74"/>
      <c r="L41" s="74"/>
      <c r="M41" s="74"/>
      <c r="N41" s="23"/>
      <c r="O41" s="23"/>
      <c r="P41" s="23"/>
    </row>
    <row r="42" spans="1:16" s="35" customFormat="1" ht="15.75">
      <c r="A42" s="38"/>
      <c r="B42" s="39" t="s">
        <v>90</v>
      </c>
      <c r="C42" s="39"/>
      <c r="D42" s="40"/>
      <c r="E42" s="41"/>
      <c r="F42" s="42"/>
      <c r="G42" s="43">
        <f>SUM(G7:G41)</f>
        <v>1257432.5848999999</v>
      </c>
      <c r="H42" s="34"/>
      <c r="N42" s="36">
        <f>SUM(G42:M42)</f>
        <v>1257432.5848999999</v>
      </c>
    </row>
    <row r="43" spans="1:16">
      <c r="N43" s="37"/>
    </row>
    <row r="44" spans="1:16">
      <c r="N44" s="37"/>
    </row>
  </sheetData>
  <mergeCells count="5">
    <mergeCell ref="A3:G3"/>
    <mergeCell ref="H5:M5"/>
    <mergeCell ref="B6:G6"/>
    <mergeCell ref="H7:M41"/>
    <mergeCell ref="B15:G1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Q11"/>
  <sheetViews>
    <sheetView workbookViewId="0">
      <selection activeCell="K20" sqref="K20"/>
    </sheetView>
  </sheetViews>
  <sheetFormatPr defaultRowHeight="12.75"/>
  <cols>
    <col min="1" max="1" width="9.140625" style="7"/>
    <col min="2" max="2" width="12" style="7" customWidth="1"/>
    <col min="3" max="14" width="10.28515625" style="7" customWidth="1"/>
    <col min="15" max="15" width="11.85546875" style="7" hidden="1" customWidth="1"/>
    <col min="16" max="16" width="10" style="7" hidden="1" customWidth="1"/>
    <col min="17" max="16384" width="9.140625" style="7"/>
  </cols>
  <sheetData>
    <row r="3" spans="1:17" ht="40.5" customHeight="1">
      <c r="A3" s="53"/>
      <c r="B3" s="54" t="s">
        <v>73</v>
      </c>
      <c r="C3" s="55" t="s">
        <v>74</v>
      </c>
      <c r="D3" s="55" t="s">
        <v>75</v>
      </c>
      <c r="E3" s="55" t="s">
        <v>76</v>
      </c>
      <c r="F3" s="55" t="s">
        <v>77</v>
      </c>
      <c r="G3" s="55" t="s">
        <v>78</v>
      </c>
      <c r="H3" s="55" t="s">
        <v>79</v>
      </c>
      <c r="I3" s="56" t="s">
        <v>80</v>
      </c>
      <c r="J3" s="55" t="s">
        <v>81</v>
      </c>
      <c r="K3" s="55" t="s">
        <v>82</v>
      </c>
      <c r="L3" s="55" t="s">
        <v>83</v>
      </c>
      <c r="M3" s="55" t="s">
        <v>84</v>
      </c>
      <c r="N3" s="55" t="s">
        <v>85</v>
      </c>
      <c r="O3" s="57"/>
      <c r="P3" s="57"/>
      <c r="Q3" s="57"/>
    </row>
    <row r="4" spans="1:17">
      <c r="A4" s="53"/>
      <c r="B4" s="53"/>
      <c r="C4" s="55"/>
      <c r="D4" s="55"/>
      <c r="E4" s="55"/>
      <c r="F4" s="55"/>
      <c r="G4" s="55"/>
      <c r="H4" s="55"/>
      <c r="I4" s="56"/>
      <c r="J4" s="55"/>
      <c r="K4" s="55"/>
      <c r="L4" s="55"/>
      <c r="M4" s="55"/>
      <c r="N4" s="55"/>
      <c r="O4" s="57">
        <f>C4+D4+E4+F4+G4+H4+I4+J4+K4+L4+M4+N4</f>
        <v>0</v>
      </c>
      <c r="P4" s="57"/>
      <c r="Q4" s="57"/>
    </row>
    <row r="5" spans="1:17" ht="114.75">
      <c r="A5" s="53" t="s">
        <v>88</v>
      </c>
      <c r="B5" s="58">
        <f>B6+B7</f>
        <v>1163877.71</v>
      </c>
      <c r="C5" s="58">
        <f>C6+C7</f>
        <v>59467</v>
      </c>
      <c r="D5" s="58">
        <f t="shared" ref="D5:N5" si="0">D6+D7</f>
        <v>74333</v>
      </c>
      <c r="E5" s="58">
        <f t="shared" si="0"/>
        <v>59467</v>
      </c>
      <c r="F5" s="58">
        <f t="shared" si="0"/>
        <v>59467</v>
      </c>
      <c r="G5" s="58">
        <f t="shared" si="0"/>
        <v>158442</v>
      </c>
      <c r="H5" s="58">
        <f t="shared" si="0"/>
        <v>158442</v>
      </c>
      <c r="I5" s="58">
        <f t="shared" si="0"/>
        <v>126754</v>
      </c>
      <c r="J5" s="58">
        <f t="shared" si="0"/>
        <v>126754</v>
      </c>
      <c r="K5" s="58">
        <f t="shared" si="0"/>
        <v>95066</v>
      </c>
      <c r="L5" s="58">
        <f t="shared" si="0"/>
        <v>126754.32120000001</v>
      </c>
      <c r="M5" s="58">
        <f t="shared" si="0"/>
        <v>59467</v>
      </c>
      <c r="N5" s="58">
        <f t="shared" si="0"/>
        <v>59464.392400000004</v>
      </c>
      <c r="O5" s="59">
        <f>C5+D5+E5+F5+G5+H5+I5+J5+K5+L5+M5+N5</f>
        <v>1163877.7136000001</v>
      </c>
      <c r="P5" s="57"/>
      <c r="Q5" s="57"/>
    </row>
    <row r="6" spans="1:17">
      <c r="A6" s="53" t="s">
        <v>86</v>
      </c>
      <c r="B6" s="60">
        <v>792212.32</v>
      </c>
      <c r="C6" s="60"/>
      <c r="D6" s="60"/>
      <c r="E6" s="60"/>
      <c r="F6" s="60"/>
      <c r="G6" s="60">
        <v>158442</v>
      </c>
      <c r="H6" s="60">
        <v>158442</v>
      </c>
      <c r="I6" s="60">
        <v>126754</v>
      </c>
      <c r="J6" s="60">
        <v>126754</v>
      </c>
      <c r="K6" s="60">
        <v>95066</v>
      </c>
      <c r="L6" s="60">
        <f>B6*0.16+0.35</f>
        <v>126754.32120000001</v>
      </c>
      <c r="M6" s="60"/>
      <c r="N6" s="61"/>
      <c r="O6" s="61">
        <f>C6+D6+E6+F6+G6+H6+I6+J6+K6+L6+M6+N6</f>
        <v>792212.32120000001</v>
      </c>
      <c r="P6" s="62">
        <f>B6-O6</f>
        <v>-1.2000000569969416E-3</v>
      </c>
      <c r="Q6" s="57"/>
    </row>
    <row r="7" spans="1:17">
      <c r="A7" s="53" t="s">
        <v>87</v>
      </c>
      <c r="B7" s="60">
        <v>371665.39</v>
      </c>
      <c r="C7" s="60">
        <v>59467</v>
      </c>
      <c r="D7" s="60">
        <v>74333</v>
      </c>
      <c r="E7" s="60">
        <v>59467</v>
      </c>
      <c r="F7" s="60">
        <v>59467</v>
      </c>
      <c r="G7" s="60"/>
      <c r="H7" s="60"/>
      <c r="I7" s="60"/>
      <c r="J7" s="60"/>
      <c r="K7" s="60"/>
      <c r="L7" s="60"/>
      <c r="M7" s="60">
        <v>59467</v>
      </c>
      <c r="N7" s="61">
        <f>B7*0.16-2.07</f>
        <v>59464.392400000004</v>
      </c>
      <c r="O7" s="61">
        <f>C7+D7+E7+F7+G7+H7+I7+J7+K7+L7+M7+N7</f>
        <v>371665.39240000001</v>
      </c>
      <c r="P7" s="62">
        <f>B7-O7</f>
        <v>-2.3999999975785613E-3</v>
      </c>
      <c r="Q7" s="57"/>
    </row>
    <row r="8" spans="1:17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</row>
    <row r="9" spans="1:17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</row>
    <row r="10" spans="1:17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</row>
    <row r="11" spans="1:17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</sheetData>
  <pageMargins left="0.14000000000000001" right="0.1400000000000000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сводная</vt:lpstr>
      <vt:lpstr>2015 </vt:lpstr>
      <vt:lpstr>2014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yakovleva-oa</dc:creator>
  <cp:lastModifiedBy>loginova-alm</cp:lastModifiedBy>
  <cp:lastPrinted>2013-11-13T09:39:11Z</cp:lastPrinted>
  <dcterms:created xsi:type="dcterms:W3CDTF">2013-09-03T03:38:41Z</dcterms:created>
  <dcterms:modified xsi:type="dcterms:W3CDTF">2013-11-13T10:18:27Z</dcterms:modified>
</cp:coreProperties>
</file>