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/>
  </bookViews>
  <sheets>
    <sheet name="сводный " sheetId="3" r:id="rId1"/>
    <sheet name="2014" sheetId="1" r:id="rId2"/>
    <sheet name="2015" sheetId="6" r:id="rId3"/>
    <sheet name="Лист2" sheetId="2" r:id="rId4"/>
  </sheets>
  <calcPr calcId="124519" refMode="R1C1"/>
</workbook>
</file>

<file path=xl/calcChain.xml><?xml version="1.0" encoding="utf-8"?>
<calcChain xmlns="http://schemas.openxmlformats.org/spreadsheetml/2006/main">
  <c r="D14" i="2"/>
  <c r="E14"/>
  <c r="F14"/>
  <c r="G14"/>
  <c r="H14"/>
  <c r="I14"/>
  <c r="J14"/>
  <c r="K14"/>
  <c r="L14"/>
  <c r="M14"/>
  <c r="N14"/>
  <c r="O14"/>
  <c r="C14"/>
  <c r="H8"/>
  <c r="O6"/>
  <c r="B10"/>
  <c r="B9"/>
  <c r="B8" l="1"/>
  <c r="G41" i="6" l="1"/>
  <c r="I38"/>
  <c r="G38"/>
  <c r="I37"/>
  <c r="G37"/>
  <c r="I36"/>
  <c r="G36"/>
  <c r="I35"/>
  <c r="G35"/>
  <c r="H34"/>
  <c r="I34" s="1"/>
  <c r="G34"/>
  <c r="I33"/>
  <c r="G33"/>
  <c r="I32"/>
  <c r="G32"/>
  <c r="I30"/>
  <c r="I29"/>
  <c r="I28"/>
  <c r="I27"/>
  <c r="I25"/>
  <c r="G25"/>
  <c r="I24"/>
  <c r="G24"/>
  <c r="I23"/>
  <c r="G23"/>
  <c r="I22"/>
  <c r="G22"/>
  <c r="I21"/>
  <c r="G21"/>
  <c r="I20"/>
  <c r="G20"/>
  <c r="H19"/>
  <c r="I19" s="1"/>
  <c r="I18"/>
  <c r="G18"/>
  <c r="I17"/>
  <c r="G17"/>
  <c r="I14"/>
  <c r="G14"/>
  <c r="I12"/>
  <c r="G12"/>
  <c r="I11"/>
  <c r="G11"/>
  <c r="I10"/>
  <c r="G10"/>
  <c r="I9"/>
  <c r="G9"/>
  <c r="I7"/>
  <c r="I42" s="1"/>
  <c r="G7"/>
  <c r="G7" i="1"/>
  <c r="I7"/>
  <c r="G9"/>
  <c r="I9"/>
  <c r="G10"/>
  <c r="I10"/>
  <c r="G11"/>
  <c r="I11"/>
  <c r="G12"/>
  <c r="I12"/>
  <c r="G14"/>
  <c r="I14"/>
  <c r="G42" i="6" l="1"/>
  <c r="C42" s="1"/>
  <c r="C6" i="3" s="1"/>
  <c r="P42" i="6"/>
  <c r="H6" i="2"/>
  <c r="D7"/>
  <c r="N13" l="1"/>
  <c r="M13"/>
  <c r="F13"/>
  <c r="F11" s="1"/>
  <c r="E13"/>
  <c r="E11" s="1"/>
  <c r="D13"/>
  <c r="C13"/>
  <c r="L12"/>
  <c r="K12"/>
  <c r="J12"/>
  <c r="I12"/>
  <c r="H12"/>
  <c r="G12"/>
  <c r="B12" s="1"/>
  <c r="N11"/>
  <c r="M11"/>
  <c r="L11"/>
  <c r="K11"/>
  <c r="J11"/>
  <c r="I11"/>
  <c r="H11"/>
  <c r="G11"/>
  <c r="D11"/>
  <c r="O10"/>
  <c r="P10" s="1"/>
  <c r="O9"/>
  <c r="P9" s="1"/>
  <c r="O7"/>
  <c r="P6"/>
  <c r="N5"/>
  <c r="M5"/>
  <c r="L5"/>
  <c r="K5"/>
  <c r="J5"/>
  <c r="I5"/>
  <c r="H5"/>
  <c r="G5"/>
  <c r="F5"/>
  <c r="E5"/>
  <c r="D5"/>
  <c r="C5"/>
  <c r="B5"/>
  <c r="O4"/>
  <c r="O13" l="1"/>
  <c r="O8"/>
  <c r="P8" s="1"/>
  <c r="O5"/>
  <c r="B13"/>
  <c r="C11"/>
  <c r="B11" s="1"/>
  <c r="P12"/>
  <c r="O12"/>
  <c r="O11" s="1"/>
  <c r="P7"/>
  <c r="P13" s="1"/>
  <c r="G37" i="1"/>
  <c r="G36"/>
  <c r="I36"/>
  <c r="I37"/>
  <c r="I35"/>
  <c r="G35"/>
  <c r="G38"/>
  <c r="G23"/>
  <c r="G24"/>
  <c r="G33"/>
  <c r="G34"/>
  <c r="G25"/>
  <c r="G20"/>
  <c r="G17"/>
  <c r="G18"/>
  <c r="G21"/>
  <c r="G22"/>
  <c r="G32"/>
  <c r="G41"/>
  <c r="P11" i="2" l="1"/>
  <c r="H19" i="1" l="1"/>
  <c r="I30" l="1"/>
  <c r="I20" l="1"/>
  <c r="I17"/>
  <c r="I23" l="1"/>
  <c r="I18" l="1"/>
  <c r="I19"/>
  <c r="I21"/>
  <c r="I22"/>
  <c r="I24"/>
  <c r="I25"/>
  <c r="I27"/>
  <c r="I28"/>
  <c r="I29"/>
  <c r="I32"/>
  <c r="I33"/>
  <c r="H34"/>
  <c r="I34" s="1"/>
  <c r="I38"/>
  <c r="I42" l="1"/>
  <c r="G42"/>
  <c r="P42" l="1"/>
  <c r="C42"/>
  <c r="C5" i="3" s="1"/>
  <c r="C7" l="1"/>
</calcChain>
</file>

<file path=xl/sharedStrings.xml><?xml version="1.0" encoding="utf-8"?>
<sst xmlns="http://schemas.openxmlformats.org/spreadsheetml/2006/main" count="262" uniqueCount="105">
  <si>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</si>
  <si>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</si>
  <si>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</si>
  <si>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</si>
  <si>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</si>
  <si>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</si>
  <si>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</si>
  <si>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</si>
  <si>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</si>
  <si>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</si>
  <si>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</si>
  <si>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</si>
  <si>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</si>
  <si>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</si>
  <si>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</si>
  <si>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</si>
  <si>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</si>
  <si>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</si>
  <si>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</si>
  <si>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</si>
  <si>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</si>
  <si>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</si>
  <si>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</si>
  <si>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</si>
  <si>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</si>
  <si>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</si>
  <si>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</si>
  <si>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</si>
  <si>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</si>
  <si>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</si>
  <si>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</si>
  <si>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</si>
  <si>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</si>
  <si>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</si>
  <si>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</si>
  <si>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</si>
  <si>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</si>
  <si>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Стоимость содержания элементов озеленения  на период с 21.12.2013 по 20.12.2014</t>
  </si>
  <si>
    <t>Мойка ограждений, вертикального озеленения</t>
  </si>
  <si>
    <t>Покраска ограждений, вертикального озеленения</t>
  </si>
  <si>
    <t>Объем газоны и тротуары по ул.Уральской от ул.Циолковского до ул.Работницы</t>
  </si>
  <si>
    <t>Стоимость газоны и тротуары по ул.Уральской от ул.Циолковского до ул.Работницы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</si>
  <si>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</si>
  <si>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</si>
  <si>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Урны на объектах</t>
  </si>
  <si>
    <t>Садовые скамьи на объектах</t>
  </si>
  <si>
    <t>Дороги и площадки с асфальтовым покрытием</t>
  </si>
  <si>
    <t xml:space="preserve">Дороги и площадки с асфальтовым покрытием </t>
  </si>
  <si>
    <t>Дороги и площадки с плиточным покрытием</t>
  </si>
  <si>
    <t xml:space="preserve">Урны на объектах </t>
  </si>
  <si>
    <t xml:space="preserve">Газоны обыкновенные на  транзитных территориях </t>
  </si>
  <si>
    <t xml:space="preserve">Газоны обыкновенные </t>
  </si>
  <si>
    <t xml:space="preserve">Кустарники, деревья одиночные и в группах </t>
  </si>
  <si>
    <t xml:space="preserve">Устройство цветников из однолетних ковровых растений </t>
  </si>
  <si>
    <t>Мойка: ограждений, вертикального озеленения</t>
  </si>
  <si>
    <t>Покраска: ограждений, вертикального озеленеия</t>
  </si>
  <si>
    <t>Устройство цветников вертикал озеленения (посадка цветов вазоны, чаши, уход)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</si>
  <si>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</si>
  <si>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</si>
  <si>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</si>
  <si>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</si>
  <si>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</si>
  <si>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</si>
  <si>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</si>
  <si>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</si>
  <si>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</si>
  <si>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</si>
  <si>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</si>
  <si>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</si>
  <si>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</si>
  <si>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</si>
  <si>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</si>
  <si>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Обработка почвы, полив, посадка, уборка мусора</t>
  </si>
  <si>
    <t>Стоимость содержания элементов озеленения  на период с 21.12.2014 по 20.12.2015</t>
  </si>
  <si>
    <t xml:space="preserve">ВСЕГО  СОДЕРЖАНИЕ </t>
  </si>
  <si>
    <t>всего</t>
  </si>
  <si>
    <t>с 21.12.2013 по 20.01.2014</t>
  </si>
  <si>
    <t>с 21.01.2014 по 20.02.2014</t>
  </si>
  <si>
    <t>с 21.02.2014 по 20.03.2014</t>
  </si>
  <si>
    <t>с 21.03.2014 по 20.04.2014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</si>
  <si>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</si>
  <si>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</si>
  <si>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</si>
  <si>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</si>
  <si>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</si>
  <si>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</si>
  <si>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</si>
  <si>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</si>
  <si>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лето</t>
  </si>
  <si>
    <t>зима</t>
  </si>
  <si>
    <t>ВСЕГО</t>
  </si>
  <si>
    <t>газоны и тротуары по ул.Уральской от ул.Циолковского до ул.Работницы</t>
  </si>
  <si>
    <t>газоны и тротуары по Б.гагрина,115-ул.Старцева,55</t>
  </si>
  <si>
    <t>Всего</t>
  </si>
  <si>
    <t>Расчет стоимости на выполнение работ по содержанию объектов озеленения общего пользования Мотовилихинского района г. Перми (11)  с 21.12.2013 по 20.12.2014</t>
  </si>
  <si>
    <t>Расчет стоимости на выполнение работ по содержанию объектов озеленения общего пользования Мотовилихинского района г. Перми (11)  с 21.12.2014 по 20.12.2015</t>
  </si>
  <si>
    <t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</t>
  </si>
  <si>
    <t>Приложение №3
                                     к документации об открытом
аукционе в электронной форме</t>
  </si>
  <si>
    <t>Обоснование начальной (максимальной) цены контракта</t>
  </si>
  <si>
    <t>Зимний период - 182 суток - 21.12.2014 - 14.04.2015(115 сут), 15.10.2015-20.12.2015 (67 сут)</t>
  </si>
  <si>
    <t>Летний период - 183 суток -  15.04.2015 - 14.10.2015</t>
  </si>
  <si>
    <t>выполнение работ по содержанию объектов озеленения общего пользования Мотовилихинского района г. Перми (11)  на период с  21.12.2013 по 20.12.2015 гг.</t>
  </si>
  <si>
    <t>Период выполнения работ</t>
  </si>
  <si>
    <t>Стоимость: газоны и тротуары по бульвару Гагрина,115-ул.Старцева,55</t>
  </si>
  <si>
    <t>Объем газоны и тротуары по  бульвару Гагрина,115-ул.Старцева,55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</si>
</sst>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3" fillId="0" borderId="0" xfId="0" applyFont="1"/>
    <xf numFmtId="0" fontId="2" fillId="2" borderId="0" xfId="0" applyFont="1" applyFill="1" applyBorder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2" fillId="0" borderId="0" xfId="0" applyNumberFormat="1" applyFont="1"/>
    <xf numFmtId="4" fontId="3" fillId="0" borderId="0" xfId="0" applyNumberFormat="1" applyFont="1"/>
    <xf numFmtId="0" fontId="6" fillId="0" borderId="1" xfId="0" applyFont="1" applyBorder="1" applyAlignment="1">
      <alignment horizontal="center" vertical="justify"/>
    </xf>
    <xf numFmtId="4" fontId="6" fillId="0" borderId="1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vertical="justify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justify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wrapText="1"/>
    </xf>
    <xf numFmtId="0" fontId="8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wrapText="1"/>
    </xf>
    <xf numFmtId="0" fontId="8" fillId="2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/>
    <xf numFmtId="4" fontId="12" fillId="2" borderId="0" xfId="0" applyNumberFormat="1" applyFont="1" applyFill="1" applyBorder="1" applyAlignment="1">
      <alignment vertical="top" wrapText="1"/>
    </xf>
    <xf numFmtId="4" fontId="12" fillId="2" borderId="0" xfId="0" applyNumberFormat="1" applyFont="1" applyFill="1" applyBorder="1"/>
    <xf numFmtId="4" fontId="11" fillId="2" borderId="0" xfId="0" applyNumberFormat="1" applyFont="1" applyFill="1" applyBorder="1" applyAlignment="1">
      <alignment vertical="top" wrapText="1"/>
    </xf>
    <xf numFmtId="4" fontId="11" fillId="2" borderId="0" xfId="0" applyNumberFormat="1" applyFont="1" applyFill="1" applyBorder="1"/>
    <xf numFmtId="4" fontId="11" fillId="0" borderId="0" xfId="0" applyNumberFormat="1" applyFont="1" applyBorder="1"/>
    <xf numFmtId="4" fontId="12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/>
    <xf numFmtId="4" fontId="11" fillId="0" borderId="0" xfId="0" applyNumberFormat="1" applyFont="1" applyBorder="1" applyAlignment="1">
      <alignment vertical="top" wrapText="1"/>
    </xf>
    <xf numFmtId="0" fontId="12" fillId="0" borderId="0" xfId="0" applyFont="1" applyBorder="1"/>
    <xf numFmtId="0" fontId="7" fillId="0" borderId="0" xfId="0" applyFont="1" applyAlignment="1">
      <alignment horizontal="center"/>
    </xf>
    <xf numFmtId="2" fontId="4" fillId="0" borderId="5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8" fillId="3" borderId="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C5" sqref="C5:C7"/>
    </sheetView>
  </sheetViews>
  <sheetFormatPr defaultRowHeight="15"/>
  <cols>
    <col min="2" max="2" width="48.140625" customWidth="1"/>
    <col min="3" max="3" width="26.85546875" customWidth="1"/>
  </cols>
  <sheetData>
    <row r="1" spans="1:3" ht="55.5" customHeight="1">
      <c r="B1" s="76" t="s">
        <v>97</v>
      </c>
      <c r="C1" s="77"/>
    </row>
    <row r="2" spans="1:3">
      <c r="A2" s="72" t="s">
        <v>98</v>
      </c>
      <c r="B2" s="72"/>
      <c r="C2" s="72"/>
    </row>
    <row r="3" spans="1:3" ht="42.75" customHeight="1">
      <c r="A3" s="73" t="s">
        <v>101</v>
      </c>
      <c r="B3" s="74"/>
      <c r="C3" s="74"/>
    </row>
    <row r="4" spans="1:3" ht="33.75" customHeight="1">
      <c r="A4" s="15" t="s">
        <v>0</v>
      </c>
      <c r="B4" s="16" t="s">
        <v>102</v>
      </c>
      <c r="C4" s="16" t="s">
        <v>4</v>
      </c>
    </row>
    <row r="5" spans="1:3" ht="29.25" customHeight="1">
      <c r="A5" s="17">
        <v>1</v>
      </c>
      <c r="B5" s="18" t="s">
        <v>37</v>
      </c>
      <c r="C5" s="19">
        <f>'2014'!C42</f>
        <v>721459.67100000009</v>
      </c>
    </row>
    <row r="6" spans="1:3" ht="27.75" customHeight="1">
      <c r="A6" s="17">
        <v>2</v>
      </c>
      <c r="B6" s="18" t="s">
        <v>73</v>
      </c>
      <c r="C6" s="19">
        <f>'2015'!C42</f>
        <v>721459.67100000009</v>
      </c>
    </row>
    <row r="7" spans="1:3" ht="15.75" customHeight="1">
      <c r="A7" s="15"/>
      <c r="B7" s="20" t="s">
        <v>74</v>
      </c>
      <c r="C7" s="16">
        <f>C5+C6</f>
        <v>1442919.3420000002</v>
      </c>
    </row>
    <row r="10" spans="1:3">
      <c r="B10" s="75" t="s">
        <v>96</v>
      </c>
      <c r="C10" s="75"/>
    </row>
    <row r="11" spans="1:3" ht="231" customHeight="1">
      <c r="B11" s="75"/>
      <c r="C11" s="75"/>
    </row>
  </sheetData>
  <mergeCells count="4">
    <mergeCell ref="A2:C2"/>
    <mergeCell ref="A3:C3"/>
    <mergeCell ref="B10:C11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4"/>
  <sheetViews>
    <sheetView topLeftCell="A23" workbookViewId="0">
      <selection activeCell="A42" sqref="A42"/>
    </sheetView>
  </sheetViews>
  <sheetFormatPr defaultRowHeight="12.75"/>
  <cols>
    <col min="1" max="1" width="5.42578125" style="1" customWidth="1"/>
    <col min="2" max="2" width="32.42578125" style="10" customWidth="1"/>
    <col min="3" max="3" width="26.42578125" style="10" customWidth="1"/>
    <col min="4" max="4" width="11.28515625" style="2" customWidth="1"/>
    <col min="5" max="5" width="13" style="10" customWidth="1"/>
    <col min="6" max="6" width="12.42578125" style="3" customWidth="1"/>
    <col min="7" max="7" width="15.28515625" style="4" customWidth="1"/>
    <col min="8" max="8" width="12" style="2" customWidth="1"/>
    <col min="9" max="9" width="14.5703125" style="2" customWidth="1"/>
    <col min="10" max="10" width="10.5703125" style="2" customWidth="1"/>
    <col min="11" max="14" width="9.140625" style="1" hidden="1" customWidth="1"/>
    <col min="15" max="15" width="31.5703125" style="1" hidden="1" customWidth="1"/>
    <col min="16" max="16" width="11.42578125" style="1" hidden="1" customWidth="1"/>
    <col min="17" max="16384" width="9.140625" style="1"/>
  </cols>
  <sheetData>
    <row r="1" spans="1:18">
      <c r="A1" s="22"/>
      <c r="B1" s="25"/>
      <c r="C1" s="25"/>
      <c r="D1" s="26"/>
      <c r="E1" s="25"/>
      <c r="F1" s="27"/>
      <c r="G1" s="28"/>
      <c r="H1" s="26"/>
      <c r="I1" s="26"/>
    </row>
    <row r="2" spans="1:18" ht="27.75" customHeight="1">
      <c r="A2" s="83" t="s">
        <v>94</v>
      </c>
      <c r="B2" s="83"/>
      <c r="C2" s="83"/>
      <c r="D2" s="83"/>
      <c r="E2" s="83"/>
      <c r="F2" s="83"/>
      <c r="G2" s="83"/>
      <c r="H2" s="83"/>
      <c r="I2" s="83"/>
    </row>
    <row r="3" spans="1:18" ht="11.25" customHeight="1">
      <c r="A3" s="22"/>
      <c r="B3" s="25"/>
      <c r="C3" s="25"/>
      <c r="D3" s="26"/>
      <c r="E3" s="25"/>
      <c r="F3" s="27"/>
      <c r="G3" s="28"/>
      <c r="H3" s="26"/>
      <c r="I3" s="26"/>
    </row>
    <row r="4" spans="1:18" hidden="1">
      <c r="A4" s="22"/>
      <c r="B4" s="25"/>
      <c r="C4" s="25"/>
      <c r="D4" s="26"/>
      <c r="E4" s="25"/>
      <c r="F4" s="27"/>
      <c r="G4" s="28"/>
      <c r="H4" s="26"/>
      <c r="I4" s="26"/>
    </row>
    <row r="5" spans="1:18" ht="96" customHeight="1">
      <c r="A5" s="39" t="s">
        <v>0</v>
      </c>
      <c r="B5" s="40" t="s">
        <v>1</v>
      </c>
      <c r="C5" s="40" t="s">
        <v>2</v>
      </c>
      <c r="D5" s="21" t="s">
        <v>3</v>
      </c>
      <c r="E5" s="40" t="s">
        <v>4</v>
      </c>
      <c r="F5" s="38" t="s">
        <v>40</v>
      </c>
      <c r="G5" s="21" t="s">
        <v>41</v>
      </c>
      <c r="H5" s="21" t="s">
        <v>104</v>
      </c>
      <c r="I5" s="21" t="s">
        <v>103</v>
      </c>
      <c r="J5" s="78"/>
      <c r="K5" s="78"/>
      <c r="L5" s="78"/>
      <c r="M5" s="78"/>
      <c r="N5" s="78"/>
      <c r="O5" s="78"/>
      <c r="P5" s="5"/>
      <c r="Q5" s="5"/>
      <c r="R5" s="5"/>
    </row>
    <row r="6" spans="1:18" ht="15" customHeight="1">
      <c r="A6" s="80" t="s">
        <v>5</v>
      </c>
      <c r="B6" s="81"/>
      <c r="C6" s="81"/>
      <c r="D6" s="81"/>
      <c r="E6" s="81"/>
      <c r="F6" s="81"/>
      <c r="G6" s="81"/>
      <c r="H6" s="81"/>
      <c r="I6" s="81"/>
      <c r="J6" s="5"/>
      <c r="K6" s="5"/>
      <c r="L6" s="5"/>
      <c r="M6" s="5"/>
      <c r="N6" s="5"/>
      <c r="O6" s="6"/>
      <c r="P6" s="5"/>
      <c r="Q6" s="5"/>
      <c r="R6" s="5"/>
    </row>
    <row r="7" spans="1:18" ht="38.25">
      <c r="A7" s="29">
        <v>1</v>
      </c>
      <c r="B7" s="30" t="s">
        <v>42</v>
      </c>
      <c r="C7" s="30" t="s">
        <v>6</v>
      </c>
      <c r="D7" s="21" t="s">
        <v>7</v>
      </c>
      <c r="E7" s="42">
        <v>6361.51</v>
      </c>
      <c r="F7" s="43">
        <v>10.71</v>
      </c>
      <c r="G7" s="44">
        <f>F7*E7</f>
        <v>68131.772100000002</v>
      </c>
      <c r="H7" s="44">
        <v>6.94</v>
      </c>
      <c r="I7" s="44">
        <f>H7*E7</f>
        <v>44148.879400000005</v>
      </c>
      <c r="J7" s="79"/>
      <c r="K7" s="79"/>
      <c r="L7" s="79"/>
      <c r="M7" s="79"/>
      <c r="N7" s="79"/>
      <c r="O7" s="79"/>
      <c r="P7" s="7"/>
      <c r="Q7" s="7"/>
      <c r="R7" s="7"/>
    </row>
    <row r="8" spans="1:18" ht="51" hidden="1">
      <c r="A8" s="29"/>
      <c r="B8" s="30" t="s">
        <v>8</v>
      </c>
      <c r="C8" s="30" t="s">
        <v>9</v>
      </c>
      <c r="D8" s="21" t="s">
        <v>7</v>
      </c>
      <c r="E8" s="42">
        <v>25567.119999999999</v>
      </c>
      <c r="F8" s="43"/>
      <c r="G8" s="44"/>
      <c r="H8" s="44"/>
      <c r="I8" s="44"/>
      <c r="J8" s="79"/>
      <c r="K8" s="79"/>
      <c r="L8" s="79"/>
      <c r="M8" s="79"/>
      <c r="N8" s="79"/>
      <c r="O8" s="79"/>
      <c r="P8" s="7"/>
      <c r="Q8" s="7"/>
      <c r="R8" s="7"/>
    </row>
    <row r="9" spans="1:18" ht="38.25">
      <c r="A9" s="29">
        <v>2</v>
      </c>
      <c r="B9" s="30" t="s">
        <v>43</v>
      </c>
      <c r="C9" s="30" t="s">
        <v>57</v>
      </c>
      <c r="D9" s="21" t="s">
        <v>7</v>
      </c>
      <c r="E9" s="42">
        <v>31309.759999999998</v>
      </c>
      <c r="F9" s="43">
        <v>1.3</v>
      </c>
      <c r="G9" s="44">
        <f>F9*E9</f>
        <v>40702.688000000002</v>
      </c>
      <c r="H9" s="44">
        <v>1</v>
      </c>
      <c r="I9" s="44">
        <f>H9*E9</f>
        <v>31309.759999999998</v>
      </c>
      <c r="J9" s="79"/>
      <c r="K9" s="79"/>
      <c r="L9" s="79"/>
      <c r="M9" s="79"/>
      <c r="N9" s="79"/>
      <c r="O9" s="79"/>
      <c r="P9" s="7"/>
      <c r="Q9" s="7"/>
      <c r="R9" s="7"/>
    </row>
    <row r="10" spans="1:18" s="12" customFormat="1" ht="25.5">
      <c r="A10" s="35">
        <v>3</v>
      </c>
      <c r="B10" s="30" t="s">
        <v>68</v>
      </c>
      <c r="C10" s="30" t="s">
        <v>69</v>
      </c>
      <c r="D10" s="40" t="s">
        <v>10</v>
      </c>
      <c r="E10" s="42">
        <v>876.69</v>
      </c>
      <c r="F10" s="42">
        <v>24</v>
      </c>
      <c r="G10" s="45">
        <f>E10*F10</f>
        <v>21040.560000000001</v>
      </c>
      <c r="H10" s="45">
        <v>12</v>
      </c>
      <c r="I10" s="45">
        <f>H10*E10</f>
        <v>10520.28</v>
      </c>
      <c r="J10" s="79"/>
      <c r="K10" s="79"/>
      <c r="L10" s="79"/>
      <c r="M10" s="79"/>
      <c r="N10" s="79"/>
      <c r="O10" s="79"/>
    </row>
    <row r="11" spans="1:18" ht="38.25" hidden="1">
      <c r="A11" s="29"/>
      <c r="B11" s="30" t="s">
        <v>44</v>
      </c>
      <c r="C11" s="30" t="s">
        <v>58</v>
      </c>
      <c r="D11" s="21" t="s">
        <v>10</v>
      </c>
      <c r="E11" s="42">
        <v>2412.65</v>
      </c>
      <c r="F11" s="43"/>
      <c r="G11" s="44">
        <f>F11*E11</f>
        <v>0</v>
      </c>
      <c r="H11" s="44"/>
      <c r="I11" s="44">
        <f>H11*E11</f>
        <v>0</v>
      </c>
      <c r="J11" s="79"/>
      <c r="K11" s="79"/>
      <c r="L11" s="79"/>
      <c r="M11" s="79"/>
      <c r="N11" s="79"/>
      <c r="O11" s="79"/>
      <c r="P11" s="7"/>
      <c r="Q11" s="7"/>
      <c r="R11" s="7"/>
    </row>
    <row r="12" spans="1:18" ht="25.5">
      <c r="A12" s="29">
        <v>4</v>
      </c>
      <c r="B12" s="30" t="s">
        <v>45</v>
      </c>
      <c r="C12" s="30" t="s">
        <v>59</v>
      </c>
      <c r="D12" s="21" t="s">
        <v>11</v>
      </c>
      <c r="E12" s="42">
        <v>320.26</v>
      </c>
      <c r="F12" s="43">
        <v>12</v>
      </c>
      <c r="G12" s="44">
        <f>F12*E12</f>
        <v>3843.12</v>
      </c>
      <c r="H12" s="44">
        <v>8</v>
      </c>
      <c r="I12" s="44">
        <f>H12*E12</f>
        <v>2562.08</v>
      </c>
      <c r="J12" s="79"/>
      <c r="K12" s="79"/>
      <c r="L12" s="79"/>
      <c r="M12" s="79"/>
      <c r="N12" s="79"/>
      <c r="O12" s="79"/>
      <c r="P12" s="7"/>
      <c r="Q12" s="7"/>
      <c r="R12" s="7"/>
    </row>
    <row r="13" spans="1:18" ht="25.5" hidden="1">
      <c r="A13" s="29"/>
      <c r="B13" s="30" t="s">
        <v>12</v>
      </c>
      <c r="C13" s="30" t="s">
        <v>59</v>
      </c>
      <c r="D13" s="21" t="s">
        <v>11</v>
      </c>
      <c r="E13" s="42">
        <v>40.770000000000003</v>
      </c>
      <c r="F13" s="43"/>
      <c r="G13" s="44"/>
      <c r="H13" s="44"/>
      <c r="I13" s="44"/>
      <c r="J13" s="79"/>
      <c r="K13" s="79"/>
      <c r="L13" s="79"/>
      <c r="M13" s="79"/>
      <c r="N13" s="79"/>
      <c r="O13" s="79"/>
      <c r="P13" s="7"/>
      <c r="Q13" s="7"/>
      <c r="R13" s="7"/>
    </row>
    <row r="14" spans="1:18" ht="38.25">
      <c r="A14" s="29">
        <v>5</v>
      </c>
      <c r="B14" s="30" t="s">
        <v>13</v>
      </c>
      <c r="C14" s="30" t="s">
        <v>60</v>
      </c>
      <c r="D14" s="21" t="s">
        <v>7</v>
      </c>
      <c r="E14" s="42">
        <v>165.75</v>
      </c>
      <c r="F14" s="43">
        <v>8</v>
      </c>
      <c r="G14" s="44">
        <f>F14*E14</f>
        <v>1326</v>
      </c>
      <c r="H14" s="44">
        <v>9</v>
      </c>
      <c r="I14" s="44">
        <f>H14*E14</f>
        <v>1491.75</v>
      </c>
      <c r="J14" s="79"/>
      <c r="K14" s="79"/>
      <c r="L14" s="79"/>
      <c r="M14" s="79"/>
      <c r="N14" s="79"/>
      <c r="O14" s="79"/>
      <c r="P14" s="9"/>
      <c r="Q14" s="9"/>
      <c r="R14" s="7"/>
    </row>
    <row r="15" spans="1:18" s="12" customFormat="1" ht="15" customHeight="1">
      <c r="A15" s="80" t="s">
        <v>14</v>
      </c>
      <c r="B15" s="81"/>
      <c r="C15" s="81"/>
      <c r="D15" s="81"/>
      <c r="E15" s="81"/>
      <c r="F15" s="81"/>
      <c r="G15" s="81"/>
      <c r="H15" s="81"/>
      <c r="I15" s="82"/>
      <c r="J15" s="79"/>
      <c r="K15" s="79"/>
      <c r="L15" s="79"/>
      <c r="M15" s="79"/>
      <c r="N15" s="79"/>
      <c r="O15" s="79"/>
      <c r="P15" s="9"/>
      <c r="Q15" s="9"/>
      <c r="R15" s="9"/>
    </row>
    <row r="16" spans="1:18" ht="51" hidden="1">
      <c r="A16" s="29"/>
      <c r="B16" s="30" t="s">
        <v>46</v>
      </c>
      <c r="C16" s="30" t="s">
        <v>15</v>
      </c>
      <c r="D16" s="31" t="s">
        <v>7</v>
      </c>
      <c r="E16" s="32">
        <v>5855.33</v>
      </c>
      <c r="F16" s="33"/>
      <c r="G16" s="34"/>
      <c r="H16" s="34"/>
      <c r="I16" s="34"/>
      <c r="J16" s="79"/>
      <c r="K16" s="79"/>
      <c r="L16" s="79"/>
      <c r="M16" s="79"/>
      <c r="N16" s="79"/>
      <c r="O16" s="79"/>
      <c r="P16" s="7"/>
      <c r="Q16" s="7"/>
      <c r="R16" s="7"/>
    </row>
    <row r="17" spans="1:18" s="12" customFormat="1" ht="51">
      <c r="A17" s="35">
        <v>6</v>
      </c>
      <c r="B17" s="41" t="s">
        <v>70</v>
      </c>
      <c r="C17" s="41" t="s">
        <v>15</v>
      </c>
      <c r="D17" s="40" t="s">
        <v>71</v>
      </c>
      <c r="E17" s="42">
        <v>2172.21</v>
      </c>
      <c r="F17" s="42">
        <v>12.01</v>
      </c>
      <c r="G17" s="45">
        <f>F17*E17</f>
        <v>26088.242099999999</v>
      </c>
      <c r="H17" s="45">
        <v>3.65</v>
      </c>
      <c r="I17" s="45">
        <f>H17*E17</f>
        <v>7928.5664999999999</v>
      </c>
      <c r="J17" s="79"/>
      <c r="K17" s="79"/>
      <c r="L17" s="79"/>
      <c r="M17" s="79"/>
      <c r="N17" s="79"/>
      <c r="O17" s="79"/>
    </row>
    <row r="18" spans="1:18" ht="51" hidden="1">
      <c r="A18" s="29"/>
      <c r="B18" s="41" t="s">
        <v>47</v>
      </c>
      <c r="C18" s="41" t="s">
        <v>15</v>
      </c>
      <c r="D18" s="21" t="s">
        <v>7</v>
      </c>
      <c r="E18" s="42">
        <v>2773.91</v>
      </c>
      <c r="F18" s="43"/>
      <c r="G18" s="44">
        <f>F18*E18</f>
        <v>0</v>
      </c>
      <c r="H18" s="44"/>
      <c r="I18" s="44">
        <f t="shared" ref="I18:I25" si="0">H18*E18</f>
        <v>0</v>
      </c>
      <c r="J18" s="79"/>
      <c r="K18" s="79"/>
      <c r="L18" s="79"/>
      <c r="M18" s="79"/>
      <c r="N18" s="79"/>
      <c r="O18" s="79"/>
      <c r="P18" s="7"/>
      <c r="Q18" s="7"/>
      <c r="R18" s="7"/>
    </row>
    <row r="19" spans="1:18" ht="63.75">
      <c r="A19" s="29">
        <v>7</v>
      </c>
      <c r="B19" s="41" t="s">
        <v>48</v>
      </c>
      <c r="C19" s="41" t="s">
        <v>61</v>
      </c>
      <c r="D19" s="21" t="s">
        <v>7</v>
      </c>
      <c r="E19" s="42">
        <v>5117.66</v>
      </c>
      <c r="F19" s="43"/>
      <c r="G19" s="44"/>
      <c r="H19" s="44">
        <f>4.29+0.35</f>
        <v>4.6399999999999997</v>
      </c>
      <c r="I19" s="44">
        <f t="shared" si="0"/>
        <v>23745.942399999996</v>
      </c>
      <c r="J19" s="79"/>
      <c r="K19" s="79"/>
      <c r="L19" s="79"/>
      <c r="M19" s="79"/>
      <c r="N19" s="79"/>
      <c r="O19" s="79"/>
      <c r="P19" s="7"/>
      <c r="Q19" s="7"/>
      <c r="R19" s="7"/>
    </row>
    <row r="20" spans="1:18" s="12" customFormat="1" ht="25.5">
      <c r="A20" s="35">
        <v>8</v>
      </c>
      <c r="B20" s="41" t="s">
        <v>68</v>
      </c>
      <c r="C20" s="41" t="s">
        <v>16</v>
      </c>
      <c r="D20" s="40" t="s">
        <v>10</v>
      </c>
      <c r="E20" s="42">
        <v>798.37</v>
      </c>
      <c r="F20" s="42">
        <v>24</v>
      </c>
      <c r="G20" s="45">
        <f>F20*E20</f>
        <v>19160.88</v>
      </c>
      <c r="H20" s="45">
        <v>12</v>
      </c>
      <c r="I20" s="45">
        <f>H20*E20</f>
        <v>9580.44</v>
      </c>
      <c r="J20" s="79"/>
      <c r="K20" s="79"/>
      <c r="L20" s="79"/>
      <c r="M20" s="79"/>
      <c r="N20" s="79"/>
      <c r="O20" s="79"/>
    </row>
    <row r="21" spans="1:18" ht="25.5" hidden="1">
      <c r="A21" s="29">
        <v>9</v>
      </c>
      <c r="B21" s="41" t="s">
        <v>49</v>
      </c>
      <c r="C21" s="41" t="s">
        <v>16</v>
      </c>
      <c r="D21" s="21" t="s">
        <v>10</v>
      </c>
      <c r="E21" s="42">
        <v>2176.48</v>
      </c>
      <c r="F21" s="43"/>
      <c r="G21" s="44">
        <f t="shared" ref="G21:G22" si="1">F21*E21</f>
        <v>0</v>
      </c>
      <c r="H21" s="44"/>
      <c r="I21" s="44">
        <f t="shared" si="0"/>
        <v>0</v>
      </c>
      <c r="J21" s="79"/>
      <c r="K21" s="79"/>
      <c r="L21" s="79"/>
      <c r="M21" s="79"/>
      <c r="N21" s="79"/>
      <c r="O21" s="79"/>
      <c r="P21" s="7"/>
      <c r="Q21" s="7"/>
      <c r="R21" s="7"/>
    </row>
    <row r="22" spans="1:18" ht="63.75" hidden="1">
      <c r="A22" s="29"/>
      <c r="B22" s="41" t="s">
        <v>50</v>
      </c>
      <c r="C22" s="41" t="s">
        <v>17</v>
      </c>
      <c r="D22" s="21" t="s">
        <v>7</v>
      </c>
      <c r="E22" s="42">
        <v>3593.44</v>
      </c>
      <c r="F22" s="43"/>
      <c r="G22" s="44">
        <f t="shared" si="1"/>
        <v>0</v>
      </c>
      <c r="H22" s="44"/>
      <c r="I22" s="44">
        <f t="shared" si="0"/>
        <v>0</v>
      </c>
      <c r="J22" s="79"/>
      <c r="K22" s="79"/>
      <c r="L22" s="79"/>
      <c r="M22" s="79"/>
      <c r="N22" s="79"/>
      <c r="O22" s="79"/>
      <c r="P22" s="7"/>
      <c r="Q22" s="7"/>
      <c r="R22" s="7"/>
    </row>
    <row r="23" spans="1:18" ht="63.75">
      <c r="A23" s="29">
        <v>9</v>
      </c>
      <c r="B23" s="41" t="s">
        <v>51</v>
      </c>
      <c r="C23" s="41" t="s">
        <v>62</v>
      </c>
      <c r="D23" s="21" t="s">
        <v>7</v>
      </c>
      <c r="E23" s="42">
        <v>820.59</v>
      </c>
      <c r="F23" s="43">
        <v>13.03</v>
      </c>
      <c r="G23" s="44">
        <f>F23*E23</f>
        <v>10692.287700000001</v>
      </c>
      <c r="H23" s="44">
        <v>32.619999999999997</v>
      </c>
      <c r="I23" s="44">
        <f t="shared" si="0"/>
        <v>26767.645799999998</v>
      </c>
      <c r="J23" s="79"/>
      <c r="K23" s="79"/>
      <c r="L23" s="79"/>
      <c r="M23" s="79"/>
      <c r="N23" s="79"/>
      <c r="O23" s="79"/>
      <c r="P23" s="7"/>
      <c r="Q23" s="7"/>
      <c r="R23" s="7"/>
    </row>
    <row r="24" spans="1:18" ht="38.25">
      <c r="A24" s="29">
        <v>10</v>
      </c>
      <c r="B24" s="41" t="s">
        <v>52</v>
      </c>
      <c r="C24" s="41" t="s">
        <v>18</v>
      </c>
      <c r="D24" s="21" t="s">
        <v>10</v>
      </c>
      <c r="E24" s="42">
        <v>93.18</v>
      </c>
      <c r="F24" s="43">
        <v>72</v>
      </c>
      <c r="G24" s="44">
        <f>F24*E24</f>
        <v>6708.9600000000009</v>
      </c>
      <c r="H24" s="44">
        <v>76</v>
      </c>
      <c r="I24" s="44">
        <f t="shared" si="0"/>
        <v>7081.68</v>
      </c>
      <c r="J24" s="79"/>
      <c r="K24" s="79"/>
      <c r="L24" s="79"/>
      <c r="M24" s="79"/>
      <c r="N24" s="79"/>
      <c r="O24" s="79"/>
      <c r="P24" s="7"/>
      <c r="Q24" s="7"/>
      <c r="R24" s="7"/>
    </row>
    <row r="25" spans="1:18" ht="38.25">
      <c r="A25" s="29">
        <v>11</v>
      </c>
      <c r="B25" s="41" t="s">
        <v>19</v>
      </c>
      <c r="C25" s="41" t="s">
        <v>20</v>
      </c>
      <c r="D25" s="21" t="s">
        <v>21</v>
      </c>
      <c r="E25" s="42">
        <v>17076.82</v>
      </c>
      <c r="F25" s="43">
        <v>3.38</v>
      </c>
      <c r="G25" s="44">
        <f>F25*E25</f>
        <v>57719.651599999997</v>
      </c>
      <c r="H25" s="44">
        <v>0.87</v>
      </c>
      <c r="I25" s="44">
        <f t="shared" si="0"/>
        <v>14856.8334</v>
      </c>
      <c r="J25" s="79"/>
      <c r="K25" s="79"/>
      <c r="L25" s="79"/>
      <c r="M25" s="79"/>
      <c r="N25" s="79"/>
      <c r="O25" s="79"/>
      <c r="P25" s="7"/>
      <c r="Q25" s="7"/>
      <c r="R25" s="7"/>
    </row>
    <row r="26" spans="1:18" ht="38.25" hidden="1">
      <c r="A26" s="29"/>
      <c r="B26" s="41" t="s">
        <v>22</v>
      </c>
      <c r="C26" s="41" t="s">
        <v>20</v>
      </c>
      <c r="D26" s="21" t="s">
        <v>21</v>
      </c>
      <c r="E26" s="42">
        <v>34397.660000000003</v>
      </c>
      <c r="F26" s="43"/>
      <c r="G26" s="44"/>
      <c r="H26" s="44"/>
      <c r="I26" s="44"/>
      <c r="J26" s="79"/>
      <c r="K26" s="79"/>
      <c r="L26" s="79"/>
      <c r="M26" s="79"/>
      <c r="N26" s="79"/>
      <c r="O26" s="79"/>
      <c r="P26" s="7"/>
      <c r="Q26" s="7"/>
      <c r="R26" s="7"/>
    </row>
    <row r="27" spans="1:18" ht="38.25">
      <c r="A27" s="29">
        <v>12</v>
      </c>
      <c r="B27" s="41" t="s">
        <v>23</v>
      </c>
      <c r="C27" s="41" t="s">
        <v>24</v>
      </c>
      <c r="D27" s="21" t="s">
        <v>7</v>
      </c>
      <c r="E27" s="42">
        <v>19591.72</v>
      </c>
      <c r="F27" s="43"/>
      <c r="G27" s="44"/>
      <c r="H27" s="44">
        <v>0.35</v>
      </c>
      <c r="I27" s="44">
        <f>H27*E27</f>
        <v>6857.1019999999999</v>
      </c>
      <c r="J27" s="79"/>
      <c r="K27" s="79"/>
      <c r="L27" s="79"/>
      <c r="M27" s="79"/>
      <c r="N27" s="79"/>
      <c r="O27" s="79"/>
      <c r="P27" s="7"/>
      <c r="Q27" s="7"/>
      <c r="R27" s="7"/>
    </row>
    <row r="28" spans="1:18" ht="38.25">
      <c r="A28" s="29">
        <v>13</v>
      </c>
      <c r="B28" s="41" t="s">
        <v>25</v>
      </c>
      <c r="C28" s="41" t="s">
        <v>63</v>
      </c>
      <c r="D28" s="21" t="s">
        <v>7</v>
      </c>
      <c r="E28" s="42">
        <v>9409.56</v>
      </c>
      <c r="F28" s="43"/>
      <c r="G28" s="44"/>
      <c r="H28" s="44">
        <v>0.55000000000000004</v>
      </c>
      <c r="I28" s="44">
        <f>H28*E28</f>
        <v>5175.2579999999998</v>
      </c>
      <c r="J28" s="79"/>
      <c r="K28" s="79"/>
      <c r="L28" s="79"/>
      <c r="M28" s="79"/>
      <c r="N28" s="79"/>
      <c r="O28" s="79"/>
      <c r="P28" s="7"/>
      <c r="Q28" s="7"/>
      <c r="R28" s="7"/>
    </row>
    <row r="29" spans="1:18" ht="38.25" hidden="1">
      <c r="A29" s="29"/>
      <c r="B29" s="41" t="s">
        <v>26</v>
      </c>
      <c r="C29" s="41" t="s">
        <v>64</v>
      </c>
      <c r="D29" s="21" t="s">
        <v>11</v>
      </c>
      <c r="E29" s="42">
        <v>1053.52</v>
      </c>
      <c r="F29" s="43"/>
      <c r="G29" s="44"/>
      <c r="H29" s="44"/>
      <c r="I29" s="44">
        <f>H29*E29</f>
        <v>0</v>
      </c>
      <c r="J29" s="79"/>
      <c r="K29" s="79"/>
      <c r="L29" s="79"/>
      <c r="M29" s="79"/>
      <c r="N29" s="79"/>
      <c r="O29" s="79"/>
      <c r="P29" s="7"/>
      <c r="Q29" s="7"/>
      <c r="R29" s="7"/>
    </row>
    <row r="30" spans="1:18" s="12" customFormat="1" ht="37.5" customHeight="1">
      <c r="A30" s="35">
        <v>14</v>
      </c>
      <c r="B30" s="41" t="s">
        <v>26</v>
      </c>
      <c r="C30" s="41" t="s">
        <v>72</v>
      </c>
      <c r="D30" s="40" t="s">
        <v>11</v>
      </c>
      <c r="E30" s="42">
        <v>856.8</v>
      </c>
      <c r="F30" s="45"/>
      <c r="G30" s="42"/>
      <c r="H30" s="42">
        <v>35</v>
      </c>
      <c r="I30" s="42">
        <f>H30*E30</f>
        <v>29988</v>
      </c>
      <c r="J30" s="79"/>
      <c r="K30" s="79"/>
      <c r="L30" s="79"/>
      <c r="M30" s="79"/>
      <c r="N30" s="79"/>
      <c r="O30" s="79"/>
      <c r="P30" s="9"/>
      <c r="Q30" s="9"/>
      <c r="R30" s="9"/>
    </row>
    <row r="31" spans="1:18" ht="38.25" hidden="1">
      <c r="A31" s="29"/>
      <c r="B31" s="41" t="s">
        <v>53</v>
      </c>
      <c r="C31" s="41" t="s">
        <v>64</v>
      </c>
      <c r="D31" s="21" t="s">
        <v>11</v>
      </c>
      <c r="E31" s="42">
        <v>1571.58</v>
      </c>
      <c r="F31" s="43"/>
      <c r="G31" s="44"/>
      <c r="H31" s="44"/>
      <c r="I31" s="44"/>
      <c r="J31" s="79"/>
      <c r="K31" s="79"/>
      <c r="L31" s="79"/>
      <c r="M31" s="79"/>
      <c r="N31" s="79"/>
      <c r="O31" s="79"/>
      <c r="P31" s="7"/>
      <c r="Q31" s="7"/>
      <c r="R31" s="7"/>
    </row>
    <row r="32" spans="1:18">
      <c r="A32" s="29">
        <v>15</v>
      </c>
      <c r="B32" s="41" t="s">
        <v>27</v>
      </c>
      <c r="C32" s="41" t="s">
        <v>27</v>
      </c>
      <c r="D32" s="21" t="s">
        <v>28</v>
      </c>
      <c r="E32" s="42">
        <v>93.75</v>
      </c>
      <c r="F32" s="43">
        <v>24</v>
      </c>
      <c r="G32" s="44">
        <f t="shared" ref="G32" si="2">F32*E32</f>
        <v>2250</v>
      </c>
      <c r="H32" s="44">
        <v>12</v>
      </c>
      <c r="I32" s="44">
        <f t="shared" ref="I32:I38" si="3">H32*E32</f>
        <v>1125</v>
      </c>
      <c r="J32" s="79"/>
      <c r="K32" s="79"/>
      <c r="L32" s="79"/>
      <c r="M32" s="79"/>
      <c r="N32" s="79"/>
      <c r="O32" s="79"/>
      <c r="P32" s="7"/>
      <c r="Q32" s="7"/>
      <c r="R32" s="7"/>
    </row>
    <row r="33" spans="1:18">
      <c r="A33" s="29">
        <v>16</v>
      </c>
      <c r="B33" s="41" t="s">
        <v>29</v>
      </c>
      <c r="C33" s="41" t="s">
        <v>29</v>
      </c>
      <c r="D33" s="21" t="s">
        <v>28</v>
      </c>
      <c r="E33" s="42">
        <v>302.20999999999998</v>
      </c>
      <c r="F33" s="43">
        <v>12</v>
      </c>
      <c r="G33" s="44">
        <f>F33*E33</f>
        <v>3626.5199999999995</v>
      </c>
      <c r="H33" s="44">
        <v>8</v>
      </c>
      <c r="I33" s="44">
        <f t="shared" si="3"/>
        <v>2417.6799999999998</v>
      </c>
      <c r="J33" s="79"/>
      <c r="K33" s="79"/>
      <c r="L33" s="79"/>
      <c r="M33" s="79"/>
      <c r="N33" s="79"/>
      <c r="O33" s="79"/>
      <c r="P33" s="7"/>
      <c r="Q33" s="7"/>
      <c r="R33" s="7"/>
    </row>
    <row r="34" spans="1:18" ht="25.5">
      <c r="A34" s="29">
        <v>17</v>
      </c>
      <c r="B34" s="41" t="s">
        <v>54</v>
      </c>
      <c r="C34" s="41" t="s">
        <v>38</v>
      </c>
      <c r="D34" s="21" t="s">
        <v>28</v>
      </c>
      <c r="E34" s="42">
        <v>17.23</v>
      </c>
      <c r="F34" s="43">
        <v>276</v>
      </c>
      <c r="G34" s="44">
        <f>F34*E34</f>
        <v>4755.4800000000005</v>
      </c>
      <c r="H34" s="44">
        <f>10+324</f>
        <v>334</v>
      </c>
      <c r="I34" s="44">
        <f t="shared" si="3"/>
        <v>5754.82</v>
      </c>
      <c r="J34" s="79"/>
      <c r="K34" s="79"/>
      <c r="L34" s="79"/>
      <c r="M34" s="79"/>
      <c r="N34" s="79"/>
      <c r="O34" s="79"/>
      <c r="P34" s="7"/>
      <c r="Q34" s="7"/>
      <c r="R34" s="7"/>
    </row>
    <row r="35" spans="1:18" ht="25.5">
      <c r="A35" s="29">
        <v>18</v>
      </c>
      <c r="B35" s="41" t="s">
        <v>55</v>
      </c>
      <c r="C35" s="41" t="s">
        <v>39</v>
      </c>
      <c r="D35" s="21" t="s">
        <v>28</v>
      </c>
      <c r="E35" s="42">
        <v>279.68</v>
      </c>
      <c r="F35" s="43">
        <v>24</v>
      </c>
      <c r="G35" s="44">
        <f>F35*E35</f>
        <v>6712.32</v>
      </c>
      <c r="H35" s="44">
        <v>5</v>
      </c>
      <c r="I35" s="44">
        <f>H35*E35</f>
        <v>1398.4</v>
      </c>
      <c r="J35" s="79"/>
      <c r="K35" s="79"/>
      <c r="L35" s="79"/>
      <c r="M35" s="79"/>
      <c r="N35" s="79"/>
      <c r="O35" s="79"/>
      <c r="P35" s="7"/>
      <c r="Q35" s="7"/>
      <c r="R35" s="7"/>
    </row>
    <row r="36" spans="1:18" ht="25.5">
      <c r="A36" s="29">
        <v>19</v>
      </c>
      <c r="B36" s="41" t="s">
        <v>30</v>
      </c>
      <c r="C36" s="41" t="s">
        <v>30</v>
      </c>
      <c r="D36" s="21" t="s">
        <v>10</v>
      </c>
      <c r="E36" s="42">
        <v>594.03</v>
      </c>
      <c r="F36" s="43">
        <v>72</v>
      </c>
      <c r="G36" s="44">
        <f>F36*E36*0.3</f>
        <v>12831.047999999999</v>
      </c>
      <c r="H36" s="44">
        <v>60</v>
      </c>
      <c r="I36" s="44">
        <f>H36*E36</f>
        <v>35641.799999999996</v>
      </c>
      <c r="J36" s="79"/>
      <c r="K36" s="79"/>
      <c r="L36" s="79"/>
      <c r="M36" s="79"/>
      <c r="N36" s="79"/>
      <c r="O36" s="79"/>
      <c r="P36" s="7"/>
      <c r="Q36" s="7"/>
      <c r="R36" s="7"/>
    </row>
    <row r="37" spans="1:18" ht="25.5">
      <c r="A37" s="29">
        <v>20</v>
      </c>
      <c r="B37" s="41" t="s">
        <v>31</v>
      </c>
      <c r="C37" s="41" t="s">
        <v>31</v>
      </c>
      <c r="D37" s="21" t="s">
        <v>10</v>
      </c>
      <c r="E37" s="42">
        <v>476.19</v>
      </c>
      <c r="F37" s="43">
        <v>72</v>
      </c>
      <c r="G37" s="44">
        <f>F37*E37*0.3</f>
        <v>10285.704</v>
      </c>
      <c r="H37" s="44">
        <v>60</v>
      </c>
      <c r="I37" s="44">
        <f>H37*E37</f>
        <v>28571.4</v>
      </c>
      <c r="J37" s="79"/>
      <c r="K37" s="79"/>
      <c r="L37" s="79"/>
      <c r="M37" s="79"/>
      <c r="N37" s="79"/>
      <c r="O37" s="79"/>
      <c r="P37" s="7"/>
      <c r="Q37" s="7"/>
      <c r="R37" s="7"/>
    </row>
    <row r="38" spans="1:18" ht="38.25">
      <c r="A38" s="29">
        <v>21</v>
      </c>
      <c r="B38" s="41" t="s">
        <v>56</v>
      </c>
      <c r="C38" s="41" t="s">
        <v>32</v>
      </c>
      <c r="D38" s="21" t="s">
        <v>28</v>
      </c>
      <c r="E38" s="42">
        <v>4161.51</v>
      </c>
      <c r="F38" s="43">
        <v>10</v>
      </c>
      <c r="G38" s="44">
        <f>F38*E38</f>
        <v>41615.100000000006</v>
      </c>
      <c r="H38" s="44">
        <v>20</v>
      </c>
      <c r="I38" s="44">
        <f t="shared" si="3"/>
        <v>83230.200000000012</v>
      </c>
      <c r="J38" s="79"/>
      <c r="K38" s="79"/>
      <c r="L38" s="79"/>
      <c r="M38" s="79"/>
      <c r="N38" s="79"/>
      <c r="O38" s="79"/>
      <c r="P38" s="7"/>
      <c r="Q38" s="7"/>
      <c r="R38" s="7"/>
    </row>
    <row r="39" spans="1:18" ht="63.75" hidden="1">
      <c r="A39" s="29"/>
      <c r="B39" s="41" t="s">
        <v>33</v>
      </c>
      <c r="C39" s="41" t="s">
        <v>65</v>
      </c>
      <c r="D39" s="21" t="s">
        <v>11</v>
      </c>
      <c r="E39" s="42">
        <v>67.05</v>
      </c>
      <c r="F39" s="43"/>
      <c r="G39" s="44"/>
      <c r="H39" s="44"/>
      <c r="I39" s="44"/>
      <c r="J39" s="79"/>
      <c r="K39" s="79"/>
      <c r="L39" s="79"/>
      <c r="M39" s="79"/>
      <c r="N39" s="79"/>
      <c r="O39" s="79"/>
      <c r="P39" s="7"/>
      <c r="Q39" s="7"/>
      <c r="R39" s="7"/>
    </row>
    <row r="40" spans="1:18" ht="38.25" hidden="1">
      <c r="A40" s="29"/>
      <c r="B40" s="41" t="s">
        <v>34</v>
      </c>
      <c r="C40" s="41" t="s">
        <v>66</v>
      </c>
      <c r="D40" s="21" t="s">
        <v>35</v>
      </c>
      <c r="E40" s="42">
        <v>25.46</v>
      </c>
      <c r="F40" s="43"/>
      <c r="G40" s="44"/>
      <c r="H40" s="44"/>
      <c r="I40" s="44"/>
      <c r="J40" s="79"/>
      <c r="K40" s="79"/>
      <c r="L40" s="79"/>
      <c r="M40" s="79"/>
      <c r="N40" s="79"/>
      <c r="O40" s="79"/>
      <c r="P40" s="7"/>
      <c r="Q40" s="7"/>
      <c r="R40" s="7"/>
    </row>
    <row r="41" spans="1:18" ht="25.5">
      <c r="A41" s="29">
        <v>22</v>
      </c>
      <c r="B41" s="41" t="s">
        <v>36</v>
      </c>
      <c r="C41" s="41" t="s">
        <v>67</v>
      </c>
      <c r="D41" s="21" t="s">
        <v>10</v>
      </c>
      <c r="E41" s="42">
        <v>635.97</v>
      </c>
      <c r="F41" s="43">
        <v>6</v>
      </c>
      <c r="G41" s="44">
        <f>F41*E41</f>
        <v>3815.82</v>
      </c>
      <c r="H41" s="44"/>
      <c r="I41" s="44"/>
      <c r="J41" s="79"/>
      <c r="K41" s="79"/>
      <c r="L41" s="79"/>
      <c r="M41" s="79"/>
      <c r="N41" s="79"/>
      <c r="O41" s="79"/>
      <c r="P41" s="7"/>
      <c r="Q41" s="7"/>
      <c r="R41" s="7"/>
    </row>
    <row r="42" spans="1:18" s="8" customFormat="1">
      <c r="A42" s="36"/>
      <c r="B42" s="47" t="s">
        <v>93</v>
      </c>
      <c r="C42" s="48">
        <f>G42+I42</f>
        <v>721459.67100000009</v>
      </c>
      <c r="D42" s="49"/>
      <c r="E42" s="50"/>
      <c r="F42" s="51"/>
      <c r="G42" s="52">
        <f>SUM(G7:G41)</f>
        <v>341306.15350000007</v>
      </c>
      <c r="H42" s="52"/>
      <c r="I42" s="52">
        <f>SUM(I7:I41)</f>
        <v>380153.51750000002</v>
      </c>
      <c r="J42" s="24"/>
      <c r="P42" s="14">
        <f>SUM(G42:O42)</f>
        <v>721459.67100000009</v>
      </c>
    </row>
    <row r="43" spans="1:18">
      <c r="D43" s="10"/>
      <c r="F43" s="11"/>
      <c r="P43" s="13"/>
    </row>
    <row r="44" spans="1:18">
      <c r="D44" s="10"/>
      <c r="F44" s="11"/>
      <c r="P44" s="13"/>
    </row>
    <row r="45" spans="1:18">
      <c r="D45" s="10"/>
      <c r="F45" s="11"/>
    </row>
    <row r="46" spans="1:18">
      <c r="D46" s="10"/>
      <c r="F46" s="11"/>
    </row>
    <row r="47" spans="1:18">
      <c r="D47" s="10"/>
      <c r="F47" s="11"/>
    </row>
    <row r="48" spans="1:18">
      <c r="D48" s="10"/>
      <c r="F48" s="11"/>
    </row>
    <row r="49" spans="4:6">
      <c r="D49" s="10"/>
      <c r="F49" s="11"/>
    </row>
    <row r="50" spans="4:6">
      <c r="D50" s="10"/>
      <c r="F50" s="11"/>
    </row>
    <row r="51" spans="4:6">
      <c r="D51" s="10"/>
      <c r="F51" s="11"/>
    </row>
    <row r="52" spans="4:6">
      <c r="D52" s="10"/>
      <c r="F52" s="11"/>
    </row>
    <row r="53" spans="4:6">
      <c r="D53" s="10"/>
      <c r="F53" s="11"/>
    </row>
    <row r="54" spans="4:6">
      <c r="D54" s="10"/>
      <c r="F54" s="11"/>
    </row>
    <row r="55" spans="4:6">
      <c r="D55" s="10"/>
      <c r="F55" s="11"/>
    </row>
    <row r="56" spans="4:6">
      <c r="D56" s="10"/>
      <c r="F56" s="11"/>
    </row>
    <row r="57" spans="4:6">
      <c r="D57" s="10"/>
      <c r="F57" s="11"/>
    </row>
    <row r="58" spans="4:6">
      <c r="D58" s="10"/>
      <c r="F58" s="11"/>
    </row>
    <row r="59" spans="4:6">
      <c r="D59" s="10"/>
      <c r="F59" s="11"/>
    </row>
    <row r="60" spans="4:6">
      <c r="D60" s="10"/>
      <c r="F60" s="11"/>
    </row>
    <row r="61" spans="4:6">
      <c r="D61" s="10"/>
      <c r="F61" s="11"/>
    </row>
    <row r="62" spans="4:6">
      <c r="D62" s="10"/>
      <c r="F62" s="11"/>
    </row>
    <row r="63" spans="4:6">
      <c r="D63" s="10"/>
      <c r="F63" s="11"/>
    </row>
    <row r="64" spans="4:6">
      <c r="D64" s="10"/>
      <c r="F64" s="11"/>
    </row>
  </sheetData>
  <mergeCells count="5">
    <mergeCell ref="J5:O5"/>
    <mergeCell ref="J7:O41"/>
    <mergeCell ref="A6:I6"/>
    <mergeCell ref="A15:I15"/>
    <mergeCell ref="A2:I2"/>
  </mergeCells>
  <pageMargins left="0.31496062992125984" right="0.31496062992125984" top="0.35433070866141736" bottom="0.35433070866141736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4"/>
  <sheetViews>
    <sheetView workbookViewId="0">
      <selection activeCell="S38" sqref="S37:S38"/>
    </sheetView>
  </sheetViews>
  <sheetFormatPr defaultRowHeight="12.75"/>
  <cols>
    <col min="1" max="1" width="5.42578125" style="1" customWidth="1"/>
    <col min="2" max="2" width="32.85546875" style="10" customWidth="1"/>
    <col min="3" max="3" width="26" style="10" customWidth="1"/>
    <col min="4" max="4" width="11.42578125" style="2" customWidth="1"/>
    <col min="5" max="5" width="10.5703125" style="10" customWidth="1"/>
    <col min="6" max="6" width="14.42578125" style="3" customWidth="1"/>
    <col min="7" max="7" width="15.5703125" style="4" customWidth="1"/>
    <col min="8" max="8" width="12.42578125" style="2" customWidth="1"/>
    <col min="9" max="9" width="15.85546875" style="2" customWidth="1"/>
    <col min="10" max="10" width="10.5703125" style="2" customWidth="1"/>
    <col min="11" max="14" width="9.140625" style="1" hidden="1" customWidth="1"/>
    <col min="15" max="15" width="31.5703125" style="1" hidden="1" customWidth="1"/>
    <col min="16" max="16" width="11.42578125" style="1" hidden="1" customWidth="1"/>
    <col min="17" max="16384" width="9.140625" style="1"/>
  </cols>
  <sheetData>
    <row r="1" spans="1:18">
      <c r="A1" s="22"/>
      <c r="B1" s="25"/>
      <c r="C1" s="25"/>
      <c r="D1" s="26"/>
      <c r="E1" s="25"/>
      <c r="F1" s="27"/>
      <c r="G1" s="28"/>
      <c r="H1" s="26"/>
      <c r="I1" s="26"/>
    </row>
    <row r="2" spans="1:18" ht="27.75" customHeight="1">
      <c r="A2" s="83" t="s">
        <v>95</v>
      </c>
      <c r="B2" s="83"/>
      <c r="C2" s="83"/>
      <c r="D2" s="83"/>
      <c r="E2" s="83"/>
      <c r="F2" s="83"/>
      <c r="G2" s="83"/>
      <c r="H2" s="83"/>
      <c r="I2" s="83"/>
    </row>
    <row r="3" spans="1:18" ht="11.25" customHeight="1">
      <c r="A3" s="22"/>
      <c r="B3" s="25"/>
      <c r="C3" s="25"/>
      <c r="D3" s="26"/>
      <c r="E3" s="25"/>
      <c r="F3" s="27"/>
      <c r="G3" s="28"/>
      <c r="H3" s="26"/>
      <c r="I3" s="26"/>
    </row>
    <row r="4" spans="1:18" hidden="1">
      <c r="A4" s="22"/>
      <c r="B4" s="25"/>
      <c r="C4" s="25"/>
      <c r="D4" s="26"/>
      <c r="E4" s="25"/>
      <c r="F4" s="27"/>
      <c r="G4" s="28"/>
      <c r="H4" s="26"/>
      <c r="I4" s="26"/>
    </row>
    <row r="5" spans="1:18" ht="69" customHeight="1">
      <c r="A5" s="39" t="s">
        <v>0</v>
      </c>
      <c r="B5" s="40" t="s">
        <v>1</v>
      </c>
      <c r="C5" s="40" t="s">
        <v>2</v>
      </c>
      <c r="D5" s="21" t="s">
        <v>3</v>
      </c>
      <c r="E5" s="40" t="s">
        <v>4</v>
      </c>
      <c r="F5" s="38" t="s">
        <v>40</v>
      </c>
      <c r="G5" s="21" t="s">
        <v>41</v>
      </c>
      <c r="H5" s="21" t="s">
        <v>104</v>
      </c>
      <c r="I5" s="21" t="s">
        <v>103</v>
      </c>
      <c r="J5" s="78"/>
      <c r="K5" s="78"/>
      <c r="L5" s="78"/>
      <c r="M5" s="78"/>
      <c r="N5" s="78"/>
      <c r="O5" s="78"/>
      <c r="P5" s="37"/>
      <c r="Q5" s="37"/>
      <c r="R5" s="37"/>
    </row>
    <row r="6" spans="1:18" ht="15" customHeight="1">
      <c r="A6" s="80" t="s">
        <v>99</v>
      </c>
      <c r="B6" s="81"/>
      <c r="C6" s="81"/>
      <c r="D6" s="81"/>
      <c r="E6" s="81"/>
      <c r="F6" s="81"/>
      <c r="G6" s="81"/>
      <c r="H6" s="81"/>
      <c r="I6" s="81"/>
      <c r="J6" s="37"/>
      <c r="K6" s="37"/>
      <c r="L6" s="37"/>
      <c r="M6" s="37"/>
      <c r="N6" s="37"/>
      <c r="O6" s="6"/>
      <c r="P6" s="37"/>
      <c r="Q6" s="37"/>
      <c r="R6" s="37"/>
    </row>
    <row r="7" spans="1:18" ht="38.25">
      <c r="A7" s="29">
        <v>1</v>
      </c>
      <c r="B7" s="41" t="s">
        <v>42</v>
      </c>
      <c r="C7" s="41" t="s">
        <v>6</v>
      </c>
      <c r="D7" s="21" t="s">
        <v>7</v>
      </c>
      <c r="E7" s="42">
        <v>6361.51</v>
      </c>
      <c r="F7" s="43">
        <v>10.71</v>
      </c>
      <c r="G7" s="44">
        <f>F7*E7</f>
        <v>68131.772100000002</v>
      </c>
      <c r="H7" s="44">
        <v>6.94</v>
      </c>
      <c r="I7" s="44">
        <f>H7*E7</f>
        <v>44148.879400000005</v>
      </c>
      <c r="J7" s="79"/>
      <c r="K7" s="79"/>
      <c r="L7" s="79"/>
      <c r="M7" s="79"/>
      <c r="N7" s="79"/>
      <c r="O7" s="79"/>
      <c r="P7" s="7"/>
      <c r="Q7" s="7"/>
      <c r="R7" s="7"/>
    </row>
    <row r="8" spans="1:18" ht="51" hidden="1">
      <c r="A8" s="29"/>
      <c r="B8" s="41" t="s">
        <v>8</v>
      </c>
      <c r="C8" s="41" t="s">
        <v>9</v>
      </c>
      <c r="D8" s="21" t="s">
        <v>7</v>
      </c>
      <c r="E8" s="42">
        <v>25567.119999999999</v>
      </c>
      <c r="F8" s="43"/>
      <c r="G8" s="44"/>
      <c r="H8" s="44"/>
      <c r="I8" s="44"/>
      <c r="J8" s="79"/>
      <c r="K8" s="79"/>
      <c r="L8" s="79"/>
      <c r="M8" s="79"/>
      <c r="N8" s="79"/>
      <c r="O8" s="79"/>
      <c r="P8" s="7"/>
      <c r="Q8" s="7"/>
      <c r="R8" s="7"/>
    </row>
    <row r="9" spans="1:18" ht="51">
      <c r="A9" s="29">
        <v>2</v>
      </c>
      <c r="B9" s="41" t="s">
        <v>43</v>
      </c>
      <c r="C9" s="41" t="s">
        <v>57</v>
      </c>
      <c r="D9" s="21" t="s">
        <v>7</v>
      </c>
      <c r="E9" s="42">
        <v>31309.759999999998</v>
      </c>
      <c r="F9" s="43">
        <v>1.3</v>
      </c>
      <c r="G9" s="44">
        <f>F9*E9</f>
        <v>40702.688000000002</v>
      </c>
      <c r="H9" s="44">
        <v>1</v>
      </c>
      <c r="I9" s="44">
        <f>H9*E9</f>
        <v>31309.759999999998</v>
      </c>
      <c r="J9" s="79"/>
      <c r="K9" s="79"/>
      <c r="L9" s="79"/>
      <c r="M9" s="79"/>
      <c r="N9" s="79"/>
      <c r="O9" s="79"/>
      <c r="P9" s="7"/>
      <c r="Q9" s="7"/>
      <c r="R9" s="7"/>
    </row>
    <row r="10" spans="1:18" s="12" customFormat="1" ht="25.5">
      <c r="A10" s="35">
        <v>3</v>
      </c>
      <c r="B10" s="41" t="s">
        <v>68</v>
      </c>
      <c r="C10" s="41" t="s">
        <v>69</v>
      </c>
      <c r="D10" s="40" t="s">
        <v>10</v>
      </c>
      <c r="E10" s="42">
        <v>876.69</v>
      </c>
      <c r="F10" s="42">
        <v>24</v>
      </c>
      <c r="G10" s="45">
        <f>E10*F10</f>
        <v>21040.560000000001</v>
      </c>
      <c r="H10" s="45">
        <v>12</v>
      </c>
      <c r="I10" s="45">
        <f>H10*E10</f>
        <v>10520.28</v>
      </c>
      <c r="J10" s="79"/>
      <c r="K10" s="79"/>
      <c r="L10" s="79"/>
      <c r="M10" s="79"/>
      <c r="N10" s="79"/>
      <c r="O10" s="79"/>
    </row>
    <row r="11" spans="1:18" ht="38.25" hidden="1">
      <c r="A11" s="29"/>
      <c r="B11" s="41" t="s">
        <v>44</v>
      </c>
      <c r="C11" s="41" t="s">
        <v>58</v>
      </c>
      <c r="D11" s="21" t="s">
        <v>10</v>
      </c>
      <c r="E11" s="42">
        <v>2412.65</v>
      </c>
      <c r="F11" s="43"/>
      <c r="G11" s="44">
        <f>F11*E11</f>
        <v>0</v>
      </c>
      <c r="H11" s="44"/>
      <c r="I11" s="44">
        <f>H11*E11</f>
        <v>0</v>
      </c>
      <c r="J11" s="79"/>
      <c r="K11" s="79"/>
      <c r="L11" s="79"/>
      <c r="M11" s="79"/>
      <c r="N11" s="79"/>
      <c r="O11" s="79"/>
      <c r="P11" s="7"/>
      <c r="Q11" s="7"/>
      <c r="R11" s="7"/>
    </row>
    <row r="12" spans="1:18" ht="25.5">
      <c r="A12" s="29">
        <v>4</v>
      </c>
      <c r="B12" s="41" t="s">
        <v>45</v>
      </c>
      <c r="C12" s="41" t="s">
        <v>59</v>
      </c>
      <c r="D12" s="21" t="s">
        <v>11</v>
      </c>
      <c r="E12" s="42">
        <v>320.26</v>
      </c>
      <c r="F12" s="43">
        <v>12</v>
      </c>
      <c r="G12" s="44">
        <f>F12*E12</f>
        <v>3843.12</v>
      </c>
      <c r="H12" s="44">
        <v>8</v>
      </c>
      <c r="I12" s="44">
        <f>H12*E12</f>
        <v>2562.08</v>
      </c>
      <c r="J12" s="79"/>
      <c r="K12" s="79"/>
      <c r="L12" s="79"/>
      <c r="M12" s="79"/>
      <c r="N12" s="79"/>
      <c r="O12" s="79"/>
      <c r="P12" s="7"/>
      <c r="Q12" s="7"/>
      <c r="R12" s="7"/>
    </row>
    <row r="13" spans="1:18" ht="25.5" hidden="1">
      <c r="A13" s="29"/>
      <c r="B13" s="41" t="s">
        <v>12</v>
      </c>
      <c r="C13" s="41" t="s">
        <v>59</v>
      </c>
      <c r="D13" s="21" t="s">
        <v>11</v>
      </c>
      <c r="E13" s="42">
        <v>40.770000000000003</v>
      </c>
      <c r="F13" s="43"/>
      <c r="G13" s="44"/>
      <c r="H13" s="44"/>
      <c r="I13" s="44"/>
      <c r="J13" s="79"/>
      <c r="K13" s="79"/>
      <c r="L13" s="79"/>
      <c r="M13" s="79"/>
      <c r="N13" s="79"/>
      <c r="O13" s="79"/>
      <c r="P13" s="7"/>
      <c r="Q13" s="7"/>
      <c r="R13" s="7"/>
    </row>
    <row r="14" spans="1:18" ht="38.25">
      <c r="A14" s="29">
        <v>5</v>
      </c>
      <c r="B14" s="41" t="s">
        <v>13</v>
      </c>
      <c r="C14" s="41" t="s">
        <v>60</v>
      </c>
      <c r="D14" s="21" t="s">
        <v>7</v>
      </c>
      <c r="E14" s="42">
        <v>165.75</v>
      </c>
      <c r="F14" s="43">
        <v>8</v>
      </c>
      <c r="G14" s="44">
        <f>F14*E14</f>
        <v>1326</v>
      </c>
      <c r="H14" s="44">
        <v>9</v>
      </c>
      <c r="I14" s="44">
        <f>H14*E14</f>
        <v>1491.75</v>
      </c>
      <c r="J14" s="79"/>
      <c r="K14" s="79"/>
      <c r="L14" s="79"/>
      <c r="M14" s="79"/>
      <c r="N14" s="79"/>
      <c r="O14" s="79"/>
      <c r="P14" s="9"/>
      <c r="Q14" s="9"/>
      <c r="R14" s="7"/>
    </row>
    <row r="15" spans="1:18" s="12" customFormat="1" ht="15" customHeight="1">
      <c r="A15" s="80" t="s">
        <v>100</v>
      </c>
      <c r="B15" s="81"/>
      <c r="C15" s="81"/>
      <c r="D15" s="81"/>
      <c r="E15" s="81"/>
      <c r="F15" s="81"/>
      <c r="G15" s="81"/>
      <c r="H15" s="81"/>
      <c r="I15" s="82"/>
      <c r="J15" s="79"/>
      <c r="K15" s="79"/>
      <c r="L15" s="79"/>
      <c r="M15" s="79"/>
      <c r="N15" s="79"/>
      <c r="O15" s="79"/>
      <c r="P15" s="9"/>
      <c r="Q15" s="9"/>
      <c r="R15" s="9"/>
    </row>
    <row r="16" spans="1:18" ht="51" hidden="1">
      <c r="A16" s="29"/>
      <c r="B16" s="30" t="s">
        <v>46</v>
      </c>
      <c r="C16" s="30" t="s">
        <v>15</v>
      </c>
      <c r="D16" s="31" t="s">
        <v>7</v>
      </c>
      <c r="E16" s="32">
        <v>5855.33</v>
      </c>
      <c r="F16" s="33"/>
      <c r="G16" s="34"/>
      <c r="H16" s="34"/>
      <c r="I16" s="34"/>
      <c r="J16" s="79"/>
      <c r="K16" s="79"/>
      <c r="L16" s="79"/>
      <c r="M16" s="79"/>
      <c r="N16" s="79"/>
      <c r="O16" s="79"/>
      <c r="P16" s="7"/>
      <c r="Q16" s="7"/>
      <c r="R16" s="7"/>
    </row>
    <row r="17" spans="1:18" s="12" customFormat="1" ht="51">
      <c r="A17" s="35">
        <v>6</v>
      </c>
      <c r="B17" s="41" t="s">
        <v>70</v>
      </c>
      <c r="C17" s="41" t="s">
        <v>15</v>
      </c>
      <c r="D17" s="40" t="s">
        <v>71</v>
      </c>
      <c r="E17" s="42">
        <v>2172.21</v>
      </c>
      <c r="F17" s="42">
        <v>12.01</v>
      </c>
      <c r="G17" s="45">
        <f>F17*E17</f>
        <v>26088.242099999999</v>
      </c>
      <c r="H17" s="45">
        <v>3.65</v>
      </c>
      <c r="I17" s="45">
        <f>H17*E17</f>
        <v>7928.5664999999999</v>
      </c>
      <c r="J17" s="79"/>
      <c r="K17" s="79"/>
      <c r="L17" s="79"/>
      <c r="M17" s="79"/>
      <c r="N17" s="79"/>
      <c r="O17" s="79"/>
    </row>
    <row r="18" spans="1:18" ht="51" hidden="1">
      <c r="A18" s="29"/>
      <c r="B18" s="41" t="s">
        <v>47</v>
      </c>
      <c r="C18" s="41" t="s">
        <v>15</v>
      </c>
      <c r="D18" s="21" t="s">
        <v>7</v>
      </c>
      <c r="E18" s="42">
        <v>2773.91</v>
      </c>
      <c r="F18" s="43"/>
      <c r="G18" s="44">
        <f>F18*E18</f>
        <v>0</v>
      </c>
      <c r="H18" s="44"/>
      <c r="I18" s="44">
        <f t="shared" ref="I18:I25" si="0">H18*E18</f>
        <v>0</v>
      </c>
      <c r="J18" s="79"/>
      <c r="K18" s="79"/>
      <c r="L18" s="79"/>
      <c r="M18" s="79"/>
      <c r="N18" s="79"/>
      <c r="O18" s="79"/>
      <c r="P18" s="7"/>
      <c r="Q18" s="7"/>
      <c r="R18" s="7"/>
    </row>
    <row r="19" spans="1:18" ht="63.75">
      <c r="A19" s="29">
        <v>7</v>
      </c>
      <c r="B19" s="41" t="s">
        <v>48</v>
      </c>
      <c r="C19" s="41" t="s">
        <v>61</v>
      </c>
      <c r="D19" s="21" t="s">
        <v>7</v>
      </c>
      <c r="E19" s="42">
        <v>5117.66</v>
      </c>
      <c r="F19" s="43"/>
      <c r="G19" s="44"/>
      <c r="H19" s="44">
        <f>4.29+0.35</f>
        <v>4.6399999999999997</v>
      </c>
      <c r="I19" s="44">
        <f t="shared" si="0"/>
        <v>23745.942399999996</v>
      </c>
      <c r="J19" s="79"/>
      <c r="K19" s="79"/>
      <c r="L19" s="79"/>
      <c r="M19" s="79"/>
      <c r="N19" s="79"/>
      <c r="O19" s="79"/>
      <c r="P19" s="7"/>
      <c r="Q19" s="7"/>
      <c r="R19" s="7"/>
    </row>
    <row r="20" spans="1:18" s="12" customFormat="1" ht="25.5">
      <c r="A20" s="35">
        <v>8</v>
      </c>
      <c r="B20" s="41" t="s">
        <v>68</v>
      </c>
      <c r="C20" s="41" t="s">
        <v>16</v>
      </c>
      <c r="D20" s="40" t="s">
        <v>10</v>
      </c>
      <c r="E20" s="42">
        <v>798.37</v>
      </c>
      <c r="F20" s="42">
        <v>24</v>
      </c>
      <c r="G20" s="45">
        <f>F20*E20</f>
        <v>19160.88</v>
      </c>
      <c r="H20" s="45">
        <v>12</v>
      </c>
      <c r="I20" s="45">
        <f>H20*E20</f>
        <v>9580.44</v>
      </c>
      <c r="J20" s="79"/>
      <c r="K20" s="79"/>
      <c r="L20" s="79"/>
      <c r="M20" s="79"/>
      <c r="N20" s="79"/>
      <c r="O20" s="79"/>
    </row>
    <row r="21" spans="1:18" ht="25.5" hidden="1">
      <c r="A21" s="29">
        <v>9</v>
      </c>
      <c r="B21" s="41" t="s">
        <v>49</v>
      </c>
      <c r="C21" s="41" t="s">
        <v>16</v>
      </c>
      <c r="D21" s="21" t="s">
        <v>10</v>
      </c>
      <c r="E21" s="42">
        <v>2176.48</v>
      </c>
      <c r="F21" s="43"/>
      <c r="G21" s="44">
        <f t="shared" ref="G21:G22" si="1">F21*E21</f>
        <v>0</v>
      </c>
      <c r="H21" s="44"/>
      <c r="I21" s="44">
        <f t="shared" si="0"/>
        <v>0</v>
      </c>
      <c r="J21" s="79"/>
      <c r="K21" s="79"/>
      <c r="L21" s="79"/>
      <c r="M21" s="79"/>
      <c r="N21" s="79"/>
      <c r="O21" s="79"/>
      <c r="P21" s="7"/>
      <c r="Q21" s="7"/>
      <c r="R21" s="7"/>
    </row>
    <row r="22" spans="1:18" ht="63.75" hidden="1">
      <c r="A22" s="29"/>
      <c r="B22" s="41" t="s">
        <v>50</v>
      </c>
      <c r="C22" s="41" t="s">
        <v>17</v>
      </c>
      <c r="D22" s="21" t="s">
        <v>7</v>
      </c>
      <c r="E22" s="42">
        <v>3593.44</v>
      </c>
      <c r="F22" s="43"/>
      <c r="G22" s="44">
        <f t="shared" si="1"/>
        <v>0</v>
      </c>
      <c r="H22" s="44"/>
      <c r="I22" s="44">
        <f t="shared" si="0"/>
        <v>0</v>
      </c>
      <c r="J22" s="79"/>
      <c r="K22" s="79"/>
      <c r="L22" s="79"/>
      <c r="M22" s="79"/>
      <c r="N22" s="79"/>
      <c r="O22" s="79"/>
      <c r="P22" s="7"/>
      <c r="Q22" s="7"/>
      <c r="R22" s="7"/>
    </row>
    <row r="23" spans="1:18" ht="63.75">
      <c r="A23" s="29">
        <v>9</v>
      </c>
      <c r="B23" s="41" t="s">
        <v>51</v>
      </c>
      <c r="C23" s="41" t="s">
        <v>62</v>
      </c>
      <c r="D23" s="21" t="s">
        <v>7</v>
      </c>
      <c r="E23" s="42">
        <v>820.59</v>
      </c>
      <c r="F23" s="43">
        <v>13.03</v>
      </c>
      <c r="G23" s="44">
        <f>F23*E23</f>
        <v>10692.287700000001</v>
      </c>
      <c r="H23" s="44">
        <v>32.619999999999997</v>
      </c>
      <c r="I23" s="44">
        <f t="shared" si="0"/>
        <v>26767.645799999998</v>
      </c>
      <c r="J23" s="79"/>
      <c r="K23" s="79"/>
      <c r="L23" s="79"/>
      <c r="M23" s="79"/>
      <c r="N23" s="79"/>
      <c r="O23" s="79"/>
      <c r="P23" s="7"/>
      <c r="Q23" s="7"/>
      <c r="R23" s="7"/>
    </row>
    <row r="24" spans="1:18" ht="38.25">
      <c r="A24" s="29">
        <v>10</v>
      </c>
      <c r="B24" s="41" t="s">
        <v>52</v>
      </c>
      <c r="C24" s="41" t="s">
        <v>18</v>
      </c>
      <c r="D24" s="21" t="s">
        <v>10</v>
      </c>
      <c r="E24" s="42">
        <v>93.18</v>
      </c>
      <c r="F24" s="43">
        <v>72</v>
      </c>
      <c r="G24" s="44">
        <f>F24*E24</f>
        <v>6708.9600000000009</v>
      </c>
      <c r="H24" s="44">
        <v>76</v>
      </c>
      <c r="I24" s="44">
        <f t="shared" si="0"/>
        <v>7081.68</v>
      </c>
      <c r="J24" s="79"/>
      <c r="K24" s="79"/>
      <c r="L24" s="79"/>
      <c r="M24" s="79"/>
      <c r="N24" s="79"/>
      <c r="O24" s="79"/>
      <c r="P24" s="7"/>
      <c r="Q24" s="7"/>
      <c r="R24" s="7"/>
    </row>
    <row r="25" spans="1:18" ht="38.25">
      <c r="A25" s="29">
        <v>11</v>
      </c>
      <c r="B25" s="41" t="s">
        <v>19</v>
      </c>
      <c r="C25" s="41" t="s">
        <v>20</v>
      </c>
      <c r="D25" s="21" t="s">
        <v>21</v>
      </c>
      <c r="E25" s="42">
        <v>17076.82</v>
      </c>
      <c r="F25" s="43">
        <v>3.38</v>
      </c>
      <c r="G25" s="44">
        <f>F25*E25</f>
        <v>57719.651599999997</v>
      </c>
      <c r="H25" s="44">
        <v>0.87</v>
      </c>
      <c r="I25" s="44">
        <f t="shared" si="0"/>
        <v>14856.8334</v>
      </c>
      <c r="J25" s="79"/>
      <c r="K25" s="79"/>
      <c r="L25" s="79"/>
      <c r="M25" s="79"/>
      <c r="N25" s="79"/>
      <c r="O25" s="79"/>
      <c r="P25" s="7"/>
      <c r="Q25" s="7"/>
      <c r="R25" s="7"/>
    </row>
    <row r="26" spans="1:18" ht="38.25" hidden="1">
      <c r="A26" s="29"/>
      <c r="B26" s="41" t="s">
        <v>22</v>
      </c>
      <c r="C26" s="41" t="s">
        <v>20</v>
      </c>
      <c r="D26" s="21" t="s">
        <v>21</v>
      </c>
      <c r="E26" s="42">
        <v>34397.660000000003</v>
      </c>
      <c r="F26" s="43"/>
      <c r="G26" s="44"/>
      <c r="H26" s="44"/>
      <c r="I26" s="44"/>
      <c r="J26" s="79"/>
      <c r="K26" s="79"/>
      <c r="L26" s="79"/>
      <c r="M26" s="79"/>
      <c r="N26" s="79"/>
      <c r="O26" s="79"/>
      <c r="P26" s="7"/>
      <c r="Q26" s="7"/>
      <c r="R26" s="7"/>
    </row>
    <row r="27" spans="1:18" ht="38.25">
      <c r="A27" s="29">
        <v>12</v>
      </c>
      <c r="B27" s="41" t="s">
        <v>23</v>
      </c>
      <c r="C27" s="41" t="s">
        <v>24</v>
      </c>
      <c r="D27" s="21" t="s">
        <v>7</v>
      </c>
      <c r="E27" s="42">
        <v>19591.72</v>
      </c>
      <c r="F27" s="43"/>
      <c r="G27" s="44"/>
      <c r="H27" s="44">
        <v>0.35</v>
      </c>
      <c r="I27" s="44">
        <f>H27*E27</f>
        <v>6857.1019999999999</v>
      </c>
      <c r="J27" s="79"/>
      <c r="K27" s="79"/>
      <c r="L27" s="79"/>
      <c r="M27" s="79"/>
      <c r="N27" s="79"/>
      <c r="O27" s="79"/>
      <c r="P27" s="7"/>
      <c r="Q27" s="7"/>
      <c r="R27" s="7"/>
    </row>
    <row r="28" spans="1:18" ht="51">
      <c r="A28" s="29">
        <v>13</v>
      </c>
      <c r="B28" s="41" t="s">
        <v>25</v>
      </c>
      <c r="C28" s="41" t="s">
        <v>63</v>
      </c>
      <c r="D28" s="21" t="s">
        <v>7</v>
      </c>
      <c r="E28" s="42">
        <v>9409.56</v>
      </c>
      <c r="F28" s="43"/>
      <c r="G28" s="44"/>
      <c r="H28" s="44">
        <v>0.55000000000000004</v>
      </c>
      <c r="I28" s="44">
        <f>H28*E28</f>
        <v>5175.2579999999998</v>
      </c>
      <c r="J28" s="79"/>
      <c r="K28" s="79"/>
      <c r="L28" s="79"/>
      <c r="M28" s="79"/>
      <c r="N28" s="79"/>
      <c r="O28" s="79"/>
      <c r="P28" s="7"/>
      <c r="Q28" s="7"/>
      <c r="R28" s="7"/>
    </row>
    <row r="29" spans="1:18" ht="38.25" hidden="1">
      <c r="A29" s="29"/>
      <c r="B29" s="41" t="s">
        <v>26</v>
      </c>
      <c r="C29" s="41" t="s">
        <v>64</v>
      </c>
      <c r="D29" s="21" t="s">
        <v>11</v>
      </c>
      <c r="E29" s="42">
        <v>1053.52</v>
      </c>
      <c r="F29" s="43"/>
      <c r="G29" s="44"/>
      <c r="H29" s="44"/>
      <c r="I29" s="44">
        <f>H29*E29</f>
        <v>0</v>
      </c>
      <c r="J29" s="79"/>
      <c r="K29" s="79"/>
      <c r="L29" s="79"/>
      <c r="M29" s="79"/>
      <c r="N29" s="79"/>
      <c r="O29" s="79"/>
      <c r="P29" s="7"/>
      <c r="Q29" s="7"/>
      <c r="R29" s="7"/>
    </row>
    <row r="30" spans="1:18" s="12" customFormat="1" ht="37.5" customHeight="1">
      <c r="A30" s="35">
        <v>14</v>
      </c>
      <c r="B30" s="41" t="s">
        <v>26</v>
      </c>
      <c r="C30" s="41" t="s">
        <v>72</v>
      </c>
      <c r="D30" s="40" t="s">
        <v>11</v>
      </c>
      <c r="E30" s="42">
        <v>856.8</v>
      </c>
      <c r="F30" s="45"/>
      <c r="G30" s="42"/>
      <c r="H30" s="42">
        <v>35</v>
      </c>
      <c r="I30" s="42">
        <f>H30*E30</f>
        <v>29988</v>
      </c>
      <c r="J30" s="79"/>
      <c r="K30" s="79"/>
      <c r="L30" s="79"/>
      <c r="M30" s="79"/>
      <c r="N30" s="79"/>
      <c r="O30" s="79"/>
      <c r="P30" s="9"/>
      <c r="Q30" s="9"/>
      <c r="R30" s="9"/>
    </row>
    <row r="31" spans="1:18" ht="38.25" hidden="1">
      <c r="A31" s="29"/>
      <c r="B31" s="41" t="s">
        <v>53</v>
      </c>
      <c r="C31" s="41" t="s">
        <v>64</v>
      </c>
      <c r="D31" s="21" t="s">
        <v>11</v>
      </c>
      <c r="E31" s="42">
        <v>1571.58</v>
      </c>
      <c r="F31" s="43"/>
      <c r="G31" s="44"/>
      <c r="H31" s="44"/>
      <c r="I31" s="44"/>
      <c r="J31" s="79"/>
      <c r="K31" s="79"/>
      <c r="L31" s="79"/>
      <c r="M31" s="79"/>
      <c r="N31" s="79"/>
      <c r="O31" s="79"/>
      <c r="P31" s="7"/>
      <c r="Q31" s="7"/>
      <c r="R31" s="7"/>
    </row>
    <row r="32" spans="1:18">
      <c r="A32" s="29">
        <v>15</v>
      </c>
      <c r="B32" s="41" t="s">
        <v>27</v>
      </c>
      <c r="C32" s="41" t="s">
        <v>27</v>
      </c>
      <c r="D32" s="21" t="s">
        <v>28</v>
      </c>
      <c r="E32" s="42">
        <v>93.75</v>
      </c>
      <c r="F32" s="43">
        <v>24</v>
      </c>
      <c r="G32" s="44">
        <f t="shared" ref="G32" si="2">F32*E32</f>
        <v>2250</v>
      </c>
      <c r="H32" s="44">
        <v>12</v>
      </c>
      <c r="I32" s="44">
        <f t="shared" ref="I32:I38" si="3">H32*E32</f>
        <v>1125</v>
      </c>
      <c r="J32" s="79"/>
      <c r="K32" s="79"/>
      <c r="L32" s="79"/>
      <c r="M32" s="79"/>
      <c r="N32" s="79"/>
      <c r="O32" s="79"/>
      <c r="P32" s="7"/>
      <c r="Q32" s="7"/>
      <c r="R32" s="7"/>
    </row>
    <row r="33" spans="1:18">
      <c r="A33" s="29">
        <v>16</v>
      </c>
      <c r="B33" s="41" t="s">
        <v>29</v>
      </c>
      <c r="C33" s="41" t="s">
        <v>29</v>
      </c>
      <c r="D33" s="21" t="s">
        <v>28</v>
      </c>
      <c r="E33" s="42">
        <v>302.20999999999998</v>
      </c>
      <c r="F33" s="43">
        <v>12</v>
      </c>
      <c r="G33" s="44">
        <f>F33*E33</f>
        <v>3626.5199999999995</v>
      </c>
      <c r="H33" s="44">
        <v>8</v>
      </c>
      <c r="I33" s="44">
        <f t="shared" si="3"/>
        <v>2417.6799999999998</v>
      </c>
      <c r="J33" s="79"/>
      <c r="K33" s="79"/>
      <c r="L33" s="79"/>
      <c r="M33" s="79"/>
      <c r="N33" s="79"/>
      <c r="O33" s="79"/>
      <c r="P33" s="7"/>
      <c r="Q33" s="7"/>
      <c r="R33" s="7"/>
    </row>
    <row r="34" spans="1:18" ht="25.5">
      <c r="A34" s="29">
        <v>17</v>
      </c>
      <c r="B34" s="41" t="s">
        <v>54</v>
      </c>
      <c r="C34" s="41" t="s">
        <v>38</v>
      </c>
      <c r="D34" s="21" t="s">
        <v>28</v>
      </c>
      <c r="E34" s="42">
        <v>17.23</v>
      </c>
      <c r="F34" s="43">
        <v>276</v>
      </c>
      <c r="G34" s="44">
        <f>F34*E34</f>
        <v>4755.4800000000005</v>
      </c>
      <c r="H34" s="44">
        <f>10+324</f>
        <v>334</v>
      </c>
      <c r="I34" s="44">
        <f t="shared" si="3"/>
        <v>5754.82</v>
      </c>
      <c r="J34" s="79"/>
      <c r="K34" s="79"/>
      <c r="L34" s="79"/>
      <c r="M34" s="79"/>
      <c r="N34" s="79"/>
      <c r="O34" s="79"/>
      <c r="P34" s="7"/>
      <c r="Q34" s="7"/>
      <c r="R34" s="7"/>
    </row>
    <row r="35" spans="1:18" ht="25.5">
      <c r="A35" s="29">
        <v>18</v>
      </c>
      <c r="B35" s="41" t="s">
        <v>55</v>
      </c>
      <c r="C35" s="41" t="s">
        <v>39</v>
      </c>
      <c r="D35" s="21" t="s">
        <v>28</v>
      </c>
      <c r="E35" s="42">
        <v>279.68</v>
      </c>
      <c r="F35" s="43">
        <v>24</v>
      </c>
      <c r="G35" s="44">
        <f>F35*E35</f>
        <v>6712.32</v>
      </c>
      <c r="H35" s="44">
        <v>5</v>
      </c>
      <c r="I35" s="44">
        <f>H35*E35</f>
        <v>1398.4</v>
      </c>
      <c r="J35" s="79"/>
      <c r="K35" s="79"/>
      <c r="L35" s="79"/>
      <c r="M35" s="79"/>
      <c r="N35" s="79"/>
      <c r="O35" s="79"/>
      <c r="P35" s="7"/>
      <c r="Q35" s="7"/>
      <c r="R35" s="7"/>
    </row>
    <row r="36" spans="1:18" ht="25.5">
      <c r="A36" s="29">
        <v>19</v>
      </c>
      <c r="B36" s="41" t="s">
        <v>30</v>
      </c>
      <c r="C36" s="41" t="s">
        <v>30</v>
      </c>
      <c r="D36" s="21" t="s">
        <v>10</v>
      </c>
      <c r="E36" s="42">
        <v>594.03</v>
      </c>
      <c r="F36" s="43">
        <v>72</v>
      </c>
      <c r="G36" s="44">
        <f>F36*E36*0.3</f>
        <v>12831.047999999999</v>
      </c>
      <c r="H36" s="44">
        <v>60</v>
      </c>
      <c r="I36" s="44">
        <f>H36*E36</f>
        <v>35641.799999999996</v>
      </c>
      <c r="J36" s="79"/>
      <c r="K36" s="79"/>
      <c r="L36" s="79"/>
      <c r="M36" s="79"/>
      <c r="N36" s="79"/>
      <c r="O36" s="79"/>
      <c r="P36" s="7"/>
      <c r="Q36" s="7"/>
      <c r="R36" s="7"/>
    </row>
    <row r="37" spans="1:18" ht="25.5">
      <c r="A37" s="29">
        <v>20</v>
      </c>
      <c r="B37" s="41" t="s">
        <v>31</v>
      </c>
      <c r="C37" s="41" t="s">
        <v>31</v>
      </c>
      <c r="D37" s="21" t="s">
        <v>10</v>
      </c>
      <c r="E37" s="42">
        <v>476.19</v>
      </c>
      <c r="F37" s="43">
        <v>72</v>
      </c>
      <c r="G37" s="44">
        <f>F37*E37*0.3</f>
        <v>10285.704</v>
      </c>
      <c r="H37" s="44">
        <v>60</v>
      </c>
      <c r="I37" s="44">
        <f>H37*E37</f>
        <v>28571.4</v>
      </c>
      <c r="J37" s="79"/>
      <c r="K37" s="79"/>
      <c r="L37" s="79"/>
      <c r="M37" s="79"/>
      <c r="N37" s="79"/>
      <c r="O37" s="79"/>
      <c r="P37" s="7"/>
      <c r="Q37" s="7"/>
      <c r="R37" s="7"/>
    </row>
    <row r="38" spans="1:18" ht="38.25">
      <c r="A38" s="29">
        <v>21</v>
      </c>
      <c r="B38" s="41" t="s">
        <v>56</v>
      </c>
      <c r="C38" s="41" t="s">
        <v>32</v>
      </c>
      <c r="D38" s="21" t="s">
        <v>28</v>
      </c>
      <c r="E38" s="42">
        <v>4161.51</v>
      </c>
      <c r="F38" s="43">
        <v>10</v>
      </c>
      <c r="G38" s="44">
        <f>F38*E38</f>
        <v>41615.100000000006</v>
      </c>
      <c r="H38" s="44">
        <v>20</v>
      </c>
      <c r="I38" s="44">
        <f t="shared" si="3"/>
        <v>83230.200000000012</v>
      </c>
      <c r="J38" s="79"/>
      <c r="K38" s="79"/>
      <c r="L38" s="79"/>
      <c r="M38" s="79"/>
      <c r="N38" s="79"/>
      <c r="O38" s="79"/>
      <c r="P38" s="7"/>
      <c r="Q38" s="7"/>
      <c r="R38" s="7"/>
    </row>
    <row r="39" spans="1:18" ht="63.75" hidden="1">
      <c r="A39" s="29"/>
      <c r="B39" s="41" t="s">
        <v>33</v>
      </c>
      <c r="C39" s="41" t="s">
        <v>65</v>
      </c>
      <c r="D39" s="21" t="s">
        <v>11</v>
      </c>
      <c r="E39" s="42">
        <v>67.05</v>
      </c>
      <c r="F39" s="43"/>
      <c r="G39" s="44"/>
      <c r="H39" s="44"/>
      <c r="I39" s="44"/>
      <c r="J39" s="79"/>
      <c r="K39" s="79"/>
      <c r="L39" s="79"/>
      <c r="M39" s="79"/>
      <c r="N39" s="79"/>
      <c r="O39" s="79"/>
      <c r="P39" s="7"/>
      <c r="Q39" s="7"/>
      <c r="R39" s="7"/>
    </row>
    <row r="40" spans="1:18" ht="38.25" hidden="1">
      <c r="A40" s="29"/>
      <c r="B40" s="41" t="s">
        <v>34</v>
      </c>
      <c r="C40" s="41" t="s">
        <v>66</v>
      </c>
      <c r="D40" s="21" t="s">
        <v>35</v>
      </c>
      <c r="E40" s="42">
        <v>25.46</v>
      </c>
      <c r="F40" s="43"/>
      <c r="G40" s="44"/>
      <c r="H40" s="44"/>
      <c r="I40" s="44"/>
      <c r="J40" s="79"/>
      <c r="K40" s="79"/>
      <c r="L40" s="79"/>
      <c r="M40" s="79"/>
      <c r="N40" s="79"/>
      <c r="O40" s="79"/>
      <c r="P40" s="7"/>
      <c r="Q40" s="7"/>
      <c r="R40" s="7"/>
    </row>
    <row r="41" spans="1:18" ht="25.5">
      <c r="A41" s="29">
        <v>22</v>
      </c>
      <c r="B41" s="41" t="s">
        <v>36</v>
      </c>
      <c r="C41" s="41" t="s">
        <v>67</v>
      </c>
      <c r="D41" s="21" t="s">
        <v>10</v>
      </c>
      <c r="E41" s="42">
        <v>635.97</v>
      </c>
      <c r="F41" s="43">
        <v>6</v>
      </c>
      <c r="G41" s="44">
        <f>F41*E41</f>
        <v>3815.82</v>
      </c>
      <c r="H41" s="44"/>
      <c r="I41" s="44"/>
      <c r="J41" s="79"/>
      <c r="K41" s="79"/>
      <c r="L41" s="79"/>
      <c r="M41" s="79"/>
      <c r="N41" s="79"/>
      <c r="O41" s="79"/>
      <c r="P41" s="7"/>
      <c r="Q41" s="7"/>
      <c r="R41" s="7"/>
    </row>
    <row r="42" spans="1:18" s="8" customFormat="1">
      <c r="A42" s="36"/>
      <c r="B42" s="46" t="s">
        <v>93</v>
      </c>
      <c r="C42" s="53">
        <f>G42+I42</f>
        <v>721459.67100000009</v>
      </c>
      <c r="D42" s="54"/>
      <c r="E42" s="55"/>
      <c r="F42" s="56"/>
      <c r="G42" s="57">
        <f>SUM(G7:G41)</f>
        <v>341306.15350000007</v>
      </c>
      <c r="H42" s="57"/>
      <c r="I42" s="57">
        <f>SUM(I7:I41)</f>
        <v>380153.51750000002</v>
      </c>
      <c r="J42" s="24"/>
      <c r="P42" s="14">
        <f>SUM(G42:O42)</f>
        <v>721459.67100000009</v>
      </c>
    </row>
    <row r="43" spans="1:18">
      <c r="D43" s="10"/>
      <c r="F43" s="11"/>
      <c r="P43" s="13"/>
    </row>
    <row r="44" spans="1:18">
      <c r="D44" s="10"/>
      <c r="F44" s="11"/>
      <c r="P44" s="13"/>
    </row>
    <row r="45" spans="1:18">
      <c r="D45" s="10"/>
      <c r="F45" s="11"/>
    </row>
    <row r="46" spans="1:18">
      <c r="D46" s="10"/>
      <c r="F46" s="11"/>
    </row>
    <row r="47" spans="1:18">
      <c r="D47" s="10"/>
      <c r="F47" s="11"/>
    </row>
    <row r="48" spans="1:18">
      <c r="D48" s="10"/>
      <c r="F48" s="11"/>
    </row>
    <row r="49" spans="4:6">
      <c r="D49" s="10"/>
      <c r="F49" s="11"/>
    </row>
    <row r="50" spans="4:6">
      <c r="D50" s="10"/>
      <c r="F50" s="11"/>
    </row>
    <row r="51" spans="4:6">
      <c r="D51" s="10"/>
      <c r="F51" s="11"/>
    </row>
    <row r="52" spans="4:6">
      <c r="D52" s="10"/>
      <c r="F52" s="11"/>
    </row>
    <row r="53" spans="4:6">
      <c r="D53" s="10"/>
      <c r="F53" s="11"/>
    </row>
    <row r="54" spans="4:6">
      <c r="D54" s="10"/>
      <c r="F54" s="11"/>
    </row>
    <row r="55" spans="4:6">
      <c r="D55" s="10"/>
      <c r="F55" s="11"/>
    </row>
    <row r="56" spans="4:6">
      <c r="D56" s="10"/>
      <c r="F56" s="11"/>
    </row>
    <row r="57" spans="4:6">
      <c r="D57" s="10"/>
      <c r="F57" s="11"/>
    </row>
    <row r="58" spans="4:6">
      <c r="D58" s="10"/>
      <c r="F58" s="11"/>
    </row>
    <row r="59" spans="4:6">
      <c r="D59" s="10"/>
      <c r="F59" s="11"/>
    </row>
    <row r="60" spans="4:6">
      <c r="D60" s="10"/>
      <c r="F60" s="11"/>
    </row>
    <row r="61" spans="4:6">
      <c r="D61" s="10"/>
      <c r="F61" s="11"/>
    </row>
    <row r="62" spans="4:6">
      <c r="D62" s="10"/>
      <c r="F62" s="11"/>
    </row>
    <row r="63" spans="4:6">
      <c r="D63" s="10"/>
      <c r="F63" s="11"/>
    </row>
    <row r="64" spans="4:6">
      <c r="D64" s="10"/>
      <c r="F64" s="11"/>
    </row>
  </sheetData>
  <mergeCells count="5">
    <mergeCell ref="A2:I2"/>
    <mergeCell ref="J5:O5"/>
    <mergeCell ref="A6:I6"/>
    <mergeCell ref="J7:O41"/>
    <mergeCell ref="A15:I15"/>
  </mergeCells>
  <pageMargins left="0.31496062992125984" right="0.11811023622047245" top="0.15748031496062992" bottom="0.35433070866141736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R15"/>
  <sheetViews>
    <sheetView workbookViewId="0">
      <selection activeCell="A3" sqref="A3:R15"/>
    </sheetView>
  </sheetViews>
  <sheetFormatPr defaultRowHeight="12.75"/>
  <cols>
    <col min="1" max="1" width="9.140625" style="22"/>
    <col min="2" max="2" width="11.7109375" style="22" customWidth="1"/>
    <col min="3" max="14" width="10.28515625" style="22" customWidth="1"/>
    <col min="15" max="15" width="10.85546875" style="22" customWidth="1"/>
    <col min="16" max="16" width="10" style="22" customWidth="1"/>
    <col min="17" max="16384" width="9.140625" style="22"/>
  </cols>
  <sheetData>
    <row r="3" spans="1:18" ht="40.5" customHeight="1">
      <c r="A3" s="58"/>
      <c r="B3" s="59" t="s">
        <v>75</v>
      </c>
      <c r="C3" s="60" t="s">
        <v>76</v>
      </c>
      <c r="D3" s="60" t="s">
        <v>77</v>
      </c>
      <c r="E3" s="60" t="s">
        <v>78</v>
      </c>
      <c r="F3" s="60" t="s">
        <v>79</v>
      </c>
      <c r="G3" s="60" t="s">
        <v>80</v>
      </c>
      <c r="H3" s="60" t="s">
        <v>81</v>
      </c>
      <c r="I3" s="61" t="s">
        <v>82</v>
      </c>
      <c r="J3" s="60" t="s">
        <v>83</v>
      </c>
      <c r="K3" s="60" t="s">
        <v>84</v>
      </c>
      <c r="L3" s="60" t="s">
        <v>85</v>
      </c>
      <c r="M3" s="60" t="s">
        <v>86</v>
      </c>
      <c r="N3" s="60" t="s">
        <v>87</v>
      </c>
      <c r="O3" s="62"/>
      <c r="P3" s="62"/>
      <c r="Q3" s="62"/>
      <c r="R3" s="62"/>
    </row>
    <row r="4" spans="1:18">
      <c r="A4" s="58"/>
      <c r="B4" s="58"/>
      <c r="C4" s="60"/>
      <c r="D4" s="60"/>
      <c r="E4" s="60"/>
      <c r="F4" s="60"/>
      <c r="G4" s="60"/>
      <c r="H4" s="60"/>
      <c r="I4" s="61"/>
      <c r="J4" s="60"/>
      <c r="K4" s="60"/>
      <c r="L4" s="60"/>
      <c r="M4" s="60"/>
      <c r="N4" s="60"/>
      <c r="O4" s="62">
        <f>C4+D4+E4+F4+G4+H4+I4+J4+K4+L4+M4+N4</f>
        <v>0</v>
      </c>
      <c r="P4" s="62"/>
      <c r="Q4" s="62"/>
      <c r="R4" s="62"/>
    </row>
    <row r="5" spans="1:18" ht="127.5">
      <c r="A5" s="58" t="s">
        <v>91</v>
      </c>
      <c r="B5" s="63">
        <f>B6+B7</f>
        <v>341306.15</v>
      </c>
      <c r="C5" s="63">
        <f>C6+C7</f>
        <v>21607</v>
      </c>
      <c r="D5" s="63">
        <f t="shared" ref="D5:N5" si="0">D6+D7</f>
        <v>27009.138000000006</v>
      </c>
      <c r="E5" s="63">
        <f t="shared" si="0"/>
        <v>21607</v>
      </c>
      <c r="F5" s="63">
        <f t="shared" si="0"/>
        <v>21607</v>
      </c>
      <c r="G5" s="63">
        <f t="shared" si="0"/>
        <v>33002</v>
      </c>
      <c r="H5" s="63">
        <f t="shared" si="0"/>
        <v>41252.012000000002</v>
      </c>
      <c r="I5" s="63">
        <f t="shared" si="0"/>
        <v>33002</v>
      </c>
      <c r="J5" s="63">
        <f t="shared" si="0"/>
        <v>33002</v>
      </c>
      <c r="K5" s="63">
        <f t="shared" si="0"/>
        <v>33002</v>
      </c>
      <c r="L5" s="63">
        <f t="shared" si="0"/>
        <v>33002</v>
      </c>
      <c r="M5" s="63">
        <f t="shared" si="0"/>
        <v>21607</v>
      </c>
      <c r="N5" s="63">
        <f t="shared" si="0"/>
        <v>21607</v>
      </c>
      <c r="O5" s="64">
        <f>C5+D5+E5+F5+G5+H5+I5+J5+K5+L5+M5+N5</f>
        <v>341306.15</v>
      </c>
      <c r="P5" s="62"/>
      <c r="Q5" s="62"/>
      <c r="R5" s="62"/>
    </row>
    <row r="6" spans="1:18">
      <c r="A6" s="58" t="s">
        <v>88</v>
      </c>
      <c r="B6" s="65">
        <v>206262.01</v>
      </c>
      <c r="C6" s="65"/>
      <c r="D6" s="65"/>
      <c r="E6" s="65"/>
      <c r="F6" s="65"/>
      <c r="G6" s="65">
        <v>33002</v>
      </c>
      <c r="H6" s="65">
        <f>B6*0.2-0.39</f>
        <v>41252.012000000002</v>
      </c>
      <c r="I6" s="65">
        <v>33002</v>
      </c>
      <c r="J6" s="65">
        <v>33002</v>
      </c>
      <c r="K6" s="65">
        <v>33002</v>
      </c>
      <c r="L6" s="65">
        <v>33002</v>
      </c>
      <c r="M6" s="65"/>
      <c r="N6" s="66"/>
      <c r="O6" s="66">
        <f>C6+D6+E6+F6+G6+H6+I6+J6+K6+L6+M6+N6</f>
        <v>206262.01199999999</v>
      </c>
      <c r="P6" s="67">
        <f>B6-O6</f>
        <v>-1.9999999785795808E-3</v>
      </c>
      <c r="Q6" s="62"/>
      <c r="R6" s="62"/>
    </row>
    <row r="7" spans="1:18">
      <c r="A7" s="58" t="s">
        <v>89</v>
      </c>
      <c r="B7" s="65">
        <v>135044.14000000001</v>
      </c>
      <c r="C7" s="65">
        <v>21607</v>
      </c>
      <c r="D7" s="65">
        <f>B7*0.2+0.31</f>
        <v>27009.138000000006</v>
      </c>
      <c r="E7" s="65">
        <v>21607</v>
      </c>
      <c r="F7" s="65">
        <v>21607</v>
      </c>
      <c r="G7" s="65"/>
      <c r="H7" s="65"/>
      <c r="I7" s="65"/>
      <c r="J7" s="65"/>
      <c r="K7" s="65"/>
      <c r="L7" s="65"/>
      <c r="M7" s="65">
        <v>21607</v>
      </c>
      <c r="N7" s="65">
        <v>21607</v>
      </c>
      <c r="O7" s="66">
        <f>C7+D7+E7+F7+G7+H7+I7+J7+K7+L7+M7+N7</f>
        <v>135044.13800000001</v>
      </c>
      <c r="P7" s="67">
        <f>B7-O7</f>
        <v>2.0000000076834112E-3</v>
      </c>
      <c r="Q7" s="62"/>
      <c r="R7" s="62"/>
    </row>
    <row r="8" spans="1:18" ht="89.25">
      <c r="A8" s="58" t="s">
        <v>92</v>
      </c>
      <c r="B8" s="68">
        <f>B9+B10</f>
        <v>409168.24</v>
      </c>
      <c r="C8" s="68">
        <v>8405</v>
      </c>
      <c r="D8" s="68">
        <v>8405</v>
      </c>
      <c r="E8" s="68">
        <v>8405</v>
      </c>
      <c r="F8" s="68">
        <v>8405</v>
      </c>
      <c r="G8" s="68">
        <v>53142</v>
      </c>
      <c r="H8" s="68">
        <f t="shared" ref="H8" si="1">H9+H10</f>
        <v>65425.49</v>
      </c>
      <c r="I8" s="68">
        <v>53142</v>
      </c>
      <c r="J8" s="68">
        <v>53142</v>
      </c>
      <c r="K8" s="68">
        <v>53142</v>
      </c>
      <c r="L8" s="68">
        <v>51730</v>
      </c>
      <c r="M8" s="68">
        <v>8405</v>
      </c>
      <c r="N8" s="68">
        <v>8405.0300000000007</v>
      </c>
      <c r="O8" s="69">
        <f>C8+D8+E8+F8+G8+H8+I8+J8+K8+L8+M8+N8</f>
        <v>380153.52</v>
      </c>
      <c r="P8" s="67">
        <f>380153.52-O8</f>
        <v>0</v>
      </c>
      <c r="Q8" s="67"/>
      <c r="R8" s="62"/>
    </row>
    <row r="9" spans="1:18">
      <c r="A9" s="58" t="s">
        <v>88</v>
      </c>
      <c r="B9" s="70">
        <f>SUM(C9:L9)</f>
        <v>342135.49</v>
      </c>
      <c r="C9" s="70"/>
      <c r="D9" s="70"/>
      <c r="E9" s="70"/>
      <c r="F9" s="70"/>
      <c r="G9" s="70">
        <v>56142</v>
      </c>
      <c r="H9" s="70">
        <v>65425.49</v>
      </c>
      <c r="I9" s="70">
        <v>55142</v>
      </c>
      <c r="J9" s="70">
        <v>55142</v>
      </c>
      <c r="K9" s="70">
        <v>55142</v>
      </c>
      <c r="L9" s="70">
        <v>55142</v>
      </c>
      <c r="M9" s="70"/>
      <c r="N9" s="70"/>
      <c r="O9" s="70">
        <f>SUM(C9:N9)</f>
        <v>342135.49</v>
      </c>
      <c r="P9" s="67">
        <f>B9-O9</f>
        <v>0</v>
      </c>
      <c r="Q9" s="62"/>
      <c r="R9" s="62"/>
    </row>
    <row r="10" spans="1:18">
      <c r="A10" s="58" t="s">
        <v>89</v>
      </c>
      <c r="B10" s="70">
        <f>SUM(C10:N10)</f>
        <v>67032.75</v>
      </c>
      <c r="C10" s="70">
        <v>10405</v>
      </c>
      <c r="D10" s="70">
        <v>15007.75</v>
      </c>
      <c r="E10" s="70">
        <v>10405</v>
      </c>
      <c r="F10" s="70">
        <v>10405</v>
      </c>
      <c r="G10" s="70"/>
      <c r="H10" s="70"/>
      <c r="I10" s="70"/>
      <c r="J10" s="70"/>
      <c r="K10" s="70"/>
      <c r="L10" s="70"/>
      <c r="M10" s="70">
        <v>10405</v>
      </c>
      <c r="N10" s="70">
        <v>10405</v>
      </c>
      <c r="O10" s="70">
        <f>SUM(C10:N10)</f>
        <v>67032.75</v>
      </c>
      <c r="P10" s="67">
        <f>B10-O10</f>
        <v>0</v>
      </c>
      <c r="Q10" s="62"/>
      <c r="R10" s="62"/>
    </row>
    <row r="11" spans="1:18" s="23" customFormat="1">
      <c r="A11" s="71" t="s">
        <v>90</v>
      </c>
      <c r="B11" s="69">
        <f>SUM(C11:N11)</f>
        <v>750474.39</v>
      </c>
      <c r="C11" s="69">
        <f>C12+C13</f>
        <v>32012</v>
      </c>
      <c r="D11" s="69">
        <f t="shared" ref="D11:P11" si="2">D12+D13</f>
        <v>42016.888000000006</v>
      </c>
      <c r="E11" s="69">
        <f t="shared" si="2"/>
        <v>32012</v>
      </c>
      <c r="F11" s="69">
        <f t="shared" si="2"/>
        <v>32012</v>
      </c>
      <c r="G11" s="69">
        <f t="shared" si="2"/>
        <v>89144</v>
      </c>
      <c r="H11" s="69">
        <f t="shared" si="2"/>
        <v>106677.50200000001</v>
      </c>
      <c r="I11" s="69">
        <f t="shared" si="2"/>
        <v>88144</v>
      </c>
      <c r="J11" s="69">
        <f t="shared" si="2"/>
        <v>88144</v>
      </c>
      <c r="K11" s="69">
        <f t="shared" si="2"/>
        <v>88144</v>
      </c>
      <c r="L11" s="69">
        <f t="shared" si="2"/>
        <v>88144</v>
      </c>
      <c r="M11" s="69">
        <f t="shared" si="2"/>
        <v>32012</v>
      </c>
      <c r="N11" s="69">
        <f t="shared" si="2"/>
        <v>32012</v>
      </c>
      <c r="O11" s="71">
        <f t="shared" si="2"/>
        <v>750474.39</v>
      </c>
      <c r="P11" s="71">
        <f t="shared" si="2"/>
        <v>2.9103830456733704E-11</v>
      </c>
      <c r="Q11" s="71"/>
      <c r="R11" s="71"/>
    </row>
    <row r="12" spans="1:18">
      <c r="A12" s="62" t="s">
        <v>88</v>
      </c>
      <c r="B12" s="67">
        <f>SUM(C12:N12)</f>
        <v>548397.50199999998</v>
      </c>
      <c r="C12" s="67"/>
      <c r="D12" s="67"/>
      <c r="E12" s="67"/>
      <c r="F12" s="67"/>
      <c r="G12" s="67">
        <f t="shared" ref="D12:P13" si="3">G6+G9</f>
        <v>89144</v>
      </c>
      <c r="H12" s="67">
        <f t="shared" si="3"/>
        <v>106677.50200000001</v>
      </c>
      <c r="I12" s="67">
        <f t="shared" si="3"/>
        <v>88144</v>
      </c>
      <c r="J12" s="67">
        <f t="shared" si="3"/>
        <v>88144</v>
      </c>
      <c r="K12" s="67">
        <f t="shared" si="3"/>
        <v>88144</v>
      </c>
      <c r="L12" s="67">
        <f t="shared" si="3"/>
        <v>88144</v>
      </c>
      <c r="M12" s="67"/>
      <c r="N12" s="67"/>
      <c r="O12" s="67">
        <f t="shared" si="3"/>
        <v>548397.50199999998</v>
      </c>
      <c r="P12" s="67">
        <f t="shared" si="3"/>
        <v>-1.9999999785795808E-3</v>
      </c>
      <c r="Q12" s="62"/>
      <c r="R12" s="62"/>
    </row>
    <row r="13" spans="1:18">
      <c r="A13" s="62" t="s">
        <v>89</v>
      </c>
      <c r="B13" s="67">
        <f>SUM(C13:N13)</f>
        <v>202076.88800000001</v>
      </c>
      <c r="C13" s="67">
        <f>C7+C10</f>
        <v>32012</v>
      </c>
      <c r="D13" s="67">
        <f t="shared" si="3"/>
        <v>42016.888000000006</v>
      </c>
      <c r="E13" s="67">
        <f t="shared" si="3"/>
        <v>32012</v>
      </c>
      <c r="F13" s="67">
        <f t="shared" si="3"/>
        <v>32012</v>
      </c>
      <c r="G13" s="67"/>
      <c r="H13" s="67"/>
      <c r="I13" s="67"/>
      <c r="J13" s="67"/>
      <c r="K13" s="67"/>
      <c r="L13" s="67"/>
      <c r="M13" s="67">
        <f t="shared" si="3"/>
        <v>32012</v>
      </c>
      <c r="N13" s="67">
        <f t="shared" si="3"/>
        <v>32012</v>
      </c>
      <c r="O13" s="67">
        <f t="shared" si="3"/>
        <v>202076.88800000001</v>
      </c>
      <c r="P13" s="67">
        <f t="shared" si="3"/>
        <v>2.0000000076834112E-3</v>
      </c>
      <c r="Q13" s="62"/>
      <c r="R13" s="62"/>
    </row>
    <row r="14" spans="1:18">
      <c r="A14" s="62"/>
      <c r="B14" s="62"/>
      <c r="C14" s="67">
        <f>C8+C5</f>
        <v>30012</v>
      </c>
      <c r="D14" s="67">
        <f t="shared" ref="D14:O14" si="4">D8+D5</f>
        <v>35414.138000000006</v>
      </c>
      <c r="E14" s="67">
        <f t="shared" si="4"/>
        <v>30012</v>
      </c>
      <c r="F14" s="67">
        <f t="shared" si="4"/>
        <v>30012</v>
      </c>
      <c r="G14" s="67">
        <f t="shared" si="4"/>
        <v>86144</v>
      </c>
      <c r="H14" s="67">
        <f t="shared" si="4"/>
        <v>106677.50200000001</v>
      </c>
      <c r="I14" s="67">
        <f t="shared" si="4"/>
        <v>86144</v>
      </c>
      <c r="J14" s="67">
        <f t="shared" si="4"/>
        <v>86144</v>
      </c>
      <c r="K14" s="67">
        <f t="shared" si="4"/>
        <v>86144</v>
      </c>
      <c r="L14" s="67">
        <f t="shared" si="4"/>
        <v>84732</v>
      </c>
      <c r="M14" s="67">
        <f t="shared" si="4"/>
        <v>30012</v>
      </c>
      <c r="N14" s="67">
        <f t="shared" si="4"/>
        <v>30012.03</v>
      </c>
      <c r="O14" s="67">
        <f t="shared" si="4"/>
        <v>721459.67</v>
      </c>
      <c r="P14" s="62"/>
      <c r="Q14" s="62"/>
      <c r="R14" s="62"/>
    </row>
    <row r="15" spans="1:18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</row>
  </sheetData>
  <pageMargins left="0.15" right="0.1400000000000000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сводный </vt:lpstr>
      <vt:lpstr>2014</vt:lpstr>
      <vt:lpstr>2015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2013-11-14T11:17:51Z</cp:lastPrinted>
  <dcterms:created xsi:type="dcterms:W3CDTF">2013-09-03T03:38:41Z</dcterms:created>
  <dcterms:modified xsi:type="dcterms:W3CDTF">2013-11-14T11:18:37Z</dcterms:modified>
</cp:coreProperties>
</file>